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atri\OneDrive\Desktop\"/>
    </mc:Choice>
  </mc:AlternateContent>
  <xr:revisionPtr revIDLastSave="0" documentId="13_ncr:1_{E39CB6B0-134D-4A36-AF56-652B91CF69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T TEMPORALES ABRIL 2022" sheetId="2" r:id="rId1"/>
  </sheets>
  <definedNames>
    <definedName name="_xlnm._FilterDatabase" localSheetId="0" hidden="1">'MT TEMPORALES ABRIL 2022'!$B$4:$U$204</definedName>
    <definedName name="_xlnm.Print_Area" localSheetId="0">'MT TEMPORALES ABRIL 2022'!$A$1:$U$232</definedName>
    <definedName name="_xlnm.Print_Titles" localSheetId="0">'MT TEMPORALES ABRIL 2022'!$1:$6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15" i="2" l="1"/>
  <c r="M215" i="2"/>
  <c r="N215" i="2"/>
  <c r="O215" i="2"/>
  <c r="P215" i="2"/>
  <c r="L214" i="2"/>
  <c r="M214" i="2"/>
  <c r="N214" i="2"/>
  <c r="O214" i="2"/>
  <c r="P214" i="2"/>
  <c r="S214" i="2" l="1"/>
  <c r="Q214" i="2"/>
  <c r="R214" i="2"/>
  <c r="T214" i="2" s="1"/>
  <c r="S215" i="2"/>
  <c r="Q215" i="2"/>
  <c r="L160" i="2"/>
  <c r="M160" i="2"/>
  <c r="N160" i="2"/>
  <c r="O160" i="2"/>
  <c r="P160" i="2"/>
  <c r="L158" i="2"/>
  <c r="M158" i="2"/>
  <c r="N158" i="2"/>
  <c r="O158" i="2"/>
  <c r="P158" i="2"/>
  <c r="L139" i="2"/>
  <c r="M139" i="2"/>
  <c r="N139" i="2"/>
  <c r="O139" i="2"/>
  <c r="P139" i="2"/>
  <c r="L115" i="2"/>
  <c r="M115" i="2"/>
  <c r="N115" i="2"/>
  <c r="O115" i="2"/>
  <c r="P115" i="2"/>
  <c r="L114" i="2"/>
  <c r="M114" i="2"/>
  <c r="N114" i="2"/>
  <c r="O114" i="2"/>
  <c r="P114" i="2"/>
  <c r="L113" i="2"/>
  <c r="M113" i="2"/>
  <c r="N113" i="2"/>
  <c r="O113" i="2"/>
  <c r="P113" i="2"/>
  <c r="L109" i="2"/>
  <c r="M109" i="2"/>
  <c r="N109" i="2"/>
  <c r="O109" i="2"/>
  <c r="P109" i="2"/>
  <c r="L108" i="2"/>
  <c r="M108" i="2"/>
  <c r="N108" i="2"/>
  <c r="O108" i="2"/>
  <c r="P108" i="2"/>
  <c r="P105" i="2"/>
  <c r="O105" i="2"/>
  <c r="R105" i="2" s="1"/>
  <c r="T105" i="2" s="1"/>
  <c r="N105" i="2"/>
  <c r="M105" i="2"/>
  <c r="R139" i="2" l="1"/>
  <c r="T139" i="2" s="1"/>
  <c r="Q158" i="2"/>
  <c r="R160" i="2"/>
  <c r="T160" i="2" s="1"/>
  <c r="Q115" i="2"/>
  <c r="S160" i="2"/>
  <c r="Q160" i="2"/>
  <c r="S158" i="2"/>
  <c r="S114" i="2"/>
  <c r="S105" i="2"/>
  <c r="R158" i="2"/>
  <c r="T158" i="2" s="1"/>
  <c r="R109" i="2"/>
  <c r="T109" i="2" s="1"/>
  <c r="R114" i="2"/>
  <c r="T114" i="2" s="1"/>
  <c r="S139" i="2"/>
  <c r="Q105" i="2"/>
  <c r="Q139" i="2"/>
  <c r="R115" i="2"/>
  <c r="T115" i="2" s="1"/>
  <c r="Q113" i="2"/>
  <c r="R113" i="2"/>
  <c r="T113" i="2" s="1"/>
  <c r="S113" i="2"/>
  <c r="Q114" i="2"/>
  <c r="S115" i="2"/>
  <c r="S108" i="2"/>
  <c r="Q108" i="2"/>
  <c r="S109" i="2"/>
  <c r="Q109" i="2"/>
  <c r="R108" i="2"/>
  <c r="T108" i="2" s="1"/>
  <c r="L17" i="2"/>
  <c r="M17" i="2"/>
  <c r="N17" i="2"/>
  <c r="O17" i="2"/>
  <c r="P17" i="2"/>
  <c r="L16" i="2"/>
  <c r="M16" i="2"/>
  <c r="N16" i="2"/>
  <c r="O16" i="2"/>
  <c r="P16" i="2"/>
  <c r="L87" i="2"/>
  <c r="M87" i="2"/>
  <c r="N87" i="2"/>
  <c r="O87" i="2"/>
  <c r="P87" i="2"/>
  <c r="Q17" i="2" l="1"/>
  <c r="S17" i="2"/>
  <c r="S16" i="2"/>
  <c r="Q16" i="2"/>
  <c r="R17" i="2"/>
  <c r="T17" i="2" s="1"/>
  <c r="R16" i="2"/>
  <c r="T16" i="2" s="1"/>
  <c r="S87" i="2"/>
  <c r="R87" i="2"/>
  <c r="T87" i="2" s="1"/>
  <c r="Q87" i="2"/>
  <c r="P124" i="2" l="1"/>
  <c r="O124" i="2"/>
  <c r="N124" i="2"/>
  <c r="M124" i="2"/>
  <c r="L124" i="2"/>
  <c r="P46" i="2"/>
  <c r="O46" i="2"/>
  <c r="N46" i="2"/>
  <c r="M46" i="2"/>
  <c r="L46" i="2"/>
  <c r="P47" i="2"/>
  <c r="O47" i="2"/>
  <c r="N47" i="2"/>
  <c r="M47" i="2"/>
  <c r="L47" i="2"/>
  <c r="P130" i="2"/>
  <c r="O130" i="2"/>
  <c r="N130" i="2"/>
  <c r="M130" i="2"/>
  <c r="L130" i="2"/>
  <c r="P39" i="2"/>
  <c r="O39" i="2"/>
  <c r="N39" i="2"/>
  <c r="M39" i="2"/>
  <c r="L39" i="2"/>
  <c r="P10" i="2"/>
  <c r="O10" i="2"/>
  <c r="N10" i="2"/>
  <c r="M10" i="2"/>
  <c r="L10" i="2"/>
  <c r="P112" i="2"/>
  <c r="O112" i="2"/>
  <c r="N112" i="2"/>
  <c r="M112" i="2"/>
  <c r="L112" i="2"/>
  <c r="L51" i="2"/>
  <c r="M51" i="2"/>
  <c r="N51" i="2"/>
  <c r="O51" i="2"/>
  <c r="P51" i="2"/>
  <c r="P11" i="2"/>
  <c r="O11" i="2"/>
  <c r="Q11" i="2" s="1"/>
  <c r="N11" i="2"/>
  <c r="M11" i="2"/>
  <c r="M64" i="2"/>
  <c r="N64" i="2"/>
  <c r="O64" i="2"/>
  <c r="Q64" i="2" s="1"/>
  <c r="P64" i="2"/>
  <c r="Q47" i="2" l="1"/>
  <c r="Q124" i="2"/>
  <c r="R124" i="2"/>
  <c r="T124" i="2" s="1"/>
  <c r="Q10" i="2"/>
  <c r="R47" i="2"/>
  <c r="T47" i="2" s="1"/>
  <c r="R46" i="2"/>
  <c r="T46" i="2" s="1"/>
  <c r="S124" i="2"/>
  <c r="R130" i="2"/>
  <c r="T130" i="2" s="1"/>
  <c r="S47" i="2"/>
  <c r="S46" i="2"/>
  <c r="R64" i="2"/>
  <c r="T64" i="2" s="1"/>
  <c r="R10" i="2"/>
  <c r="T10" i="2" s="1"/>
  <c r="S130" i="2"/>
  <c r="Q46" i="2"/>
  <c r="Q39" i="2"/>
  <c r="Q130" i="2"/>
  <c r="Q112" i="2"/>
  <c r="S10" i="2"/>
  <c r="S39" i="2"/>
  <c r="R112" i="2"/>
  <c r="T112" i="2" s="1"/>
  <c r="S112" i="2"/>
  <c r="R39" i="2"/>
  <c r="T39" i="2" s="1"/>
  <c r="Q51" i="2"/>
  <c r="S11" i="2"/>
  <c r="R51" i="2"/>
  <c r="T51" i="2" s="1"/>
  <c r="S51" i="2"/>
  <c r="R11" i="2"/>
  <c r="T11" i="2" s="1"/>
  <c r="S64" i="2"/>
  <c r="L206" i="2"/>
  <c r="L207" i="2" l="1"/>
  <c r="L60" i="2" l="1"/>
  <c r="M60" i="2"/>
  <c r="N60" i="2"/>
  <c r="O60" i="2"/>
  <c r="P60" i="2"/>
  <c r="L61" i="2"/>
  <c r="M61" i="2"/>
  <c r="N61" i="2"/>
  <c r="O61" i="2"/>
  <c r="P61" i="2"/>
  <c r="R60" i="2" l="1"/>
  <c r="T60" i="2" s="1"/>
  <c r="S61" i="2"/>
  <c r="Q60" i="2"/>
  <c r="R61" i="2"/>
  <c r="T61" i="2" s="1"/>
  <c r="S60" i="2"/>
  <c r="Q61" i="2"/>
  <c r="L211" i="2"/>
  <c r="M211" i="2"/>
  <c r="N211" i="2"/>
  <c r="O211" i="2"/>
  <c r="P211" i="2"/>
  <c r="P95" i="2"/>
  <c r="O95" i="2"/>
  <c r="N95" i="2"/>
  <c r="M95" i="2"/>
  <c r="L95" i="2"/>
  <c r="R95" i="2" l="1"/>
  <c r="T95" i="2" s="1"/>
  <c r="S95" i="2"/>
  <c r="S211" i="2"/>
  <c r="Q211" i="2"/>
  <c r="R211" i="2"/>
  <c r="T211" i="2" s="1"/>
  <c r="Q95" i="2"/>
  <c r="L27" i="2"/>
  <c r="M27" i="2"/>
  <c r="N27" i="2"/>
  <c r="O27" i="2"/>
  <c r="P27" i="2"/>
  <c r="L210" i="2"/>
  <c r="M210" i="2"/>
  <c r="N210" i="2"/>
  <c r="O210" i="2"/>
  <c r="P210" i="2"/>
  <c r="L30" i="2"/>
  <c r="M30" i="2"/>
  <c r="N30" i="2"/>
  <c r="O30" i="2"/>
  <c r="P30" i="2"/>
  <c r="L31" i="2"/>
  <c r="M31" i="2"/>
  <c r="N31" i="2"/>
  <c r="O31" i="2"/>
  <c r="P31" i="2"/>
  <c r="P126" i="2"/>
  <c r="O126" i="2"/>
  <c r="N126" i="2"/>
  <c r="M126" i="2"/>
  <c r="L126" i="2"/>
  <c r="P197" i="2"/>
  <c r="O197" i="2"/>
  <c r="N197" i="2"/>
  <c r="M197" i="2"/>
  <c r="L197" i="2"/>
  <c r="P122" i="2"/>
  <c r="O122" i="2"/>
  <c r="N122" i="2"/>
  <c r="M122" i="2"/>
  <c r="L122" i="2"/>
  <c r="P43" i="2"/>
  <c r="O43" i="2"/>
  <c r="N43" i="2"/>
  <c r="M43" i="2"/>
  <c r="L43" i="2"/>
  <c r="L23" i="2"/>
  <c r="M23" i="2"/>
  <c r="N23" i="2"/>
  <c r="O23" i="2"/>
  <c r="P23" i="2"/>
  <c r="P102" i="2"/>
  <c r="O102" i="2"/>
  <c r="N102" i="2"/>
  <c r="M102" i="2"/>
  <c r="L102" i="2"/>
  <c r="P56" i="2"/>
  <c r="O56" i="2"/>
  <c r="N56" i="2"/>
  <c r="M56" i="2"/>
  <c r="L56" i="2"/>
  <c r="Q126" i="2" l="1"/>
  <c r="S122" i="2"/>
  <c r="R197" i="2"/>
  <c r="T197" i="2" s="1"/>
  <c r="S126" i="2"/>
  <c r="Q210" i="2"/>
  <c r="S197" i="2"/>
  <c r="S210" i="2"/>
  <c r="S27" i="2"/>
  <c r="Q27" i="2"/>
  <c r="Q30" i="2"/>
  <c r="R210" i="2"/>
  <c r="T210" i="2" s="1"/>
  <c r="S43" i="2"/>
  <c r="R27" i="2"/>
  <c r="T27" i="2" s="1"/>
  <c r="R126" i="2"/>
  <c r="T126" i="2" s="1"/>
  <c r="S30" i="2"/>
  <c r="S31" i="2"/>
  <c r="Q31" i="2"/>
  <c r="R30" i="2"/>
  <c r="T30" i="2" s="1"/>
  <c r="R31" i="2"/>
  <c r="T31" i="2" s="1"/>
  <c r="Q197" i="2"/>
  <c r="R102" i="2"/>
  <c r="T102" i="2" s="1"/>
  <c r="Q122" i="2"/>
  <c r="S102" i="2"/>
  <c r="Q43" i="2"/>
  <c r="R122" i="2"/>
  <c r="T122" i="2" s="1"/>
  <c r="Q102" i="2"/>
  <c r="R43" i="2"/>
  <c r="T43" i="2" s="1"/>
  <c r="S56" i="2"/>
  <c r="S23" i="2"/>
  <c r="Q56" i="2"/>
  <c r="Q23" i="2"/>
  <c r="R23" i="2"/>
  <c r="T23" i="2" s="1"/>
  <c r="R56" i="2"/>
  <c r="T56" i="2" s="1"/>
  <c r="L8" i="2"/>
  <c r="L12" i="2"/>
  <c r="L14" i="2"/>
  <c r="L15" i="2"/>
  <c r="L18" i="2"/>
  <c r="L19" i="2"/>
  <c r="L20" i="2"/>
  <c r="L21" i="2"/>
  <c r="L13" i="2"/>
  <c r="L22" i="2"/>
  <c r="L24" i="2"/>
  <c r="L25" i="2"/>
  <c r="L26" i="2"/>
  <c r="L28" i="2"/>
  <c r="L29" i="2"/>
  <c r="L32" i="2"/>
  <c r="L33" i="2"/>
  <c r="L34" i="2"/>
  <c r="L35" i="2"/>
  <c r="L36" i="2"/>
  <c r="L37" i="2"/>
  <c r="L212" i="2"/>
  <c r="L38" i="2"/>
  <c r="L40" i="2"/>
  <c r="L41" i="2"/>
  <c r="L42" i="2"/>
  <c r="L44" i="2"/>
  <c r="L45" i="2"/>
  <c r="L48" i="2"/>
  <c r="L49" i="2"/>
  <c r="L50" i="2"/>
  <c r="L52" i="2"/>
  <c r="L53" i="2"/>
  <c r="L54" i="2"/>
  <c r="L55" i="2"/>
  <c r="L57" i="2"/>
  <c r="L58" i="2"/>
  <c r="L59" i="2"/>
  <c r="L62" i="2"/>
  <c r="L208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8" i="2"/>
  <c r="L89" i="2"/>
  <c r="L90" i="2"/>
  <c r="L91" i="2"/>
  <c r="L92" i="2"/>
  <c r="L93" i="2"/>
  <c r="L94" i="2"/>
  <c r="L96" i="2"/>
  <c r="L97" i="2"/>
  <c r="L98" i="2"/>
  <c r="L99" i="2"/>
  <c r="L100" i="2"/>
  <c r="L101" i="2"/>
  <c r="L103" i="2"/>
  <c r="L104" i="2"/>
  <c r="L106" i="2"/>
  <c r="L107" i="2"/>
  <c r="L110" i="2"/>
  <c r="L111" i="2"/>
  <c r="L116" i="2"/>
  <c r="L117" i="2"/>
  <c r="L118" i="2"/>
  <c r="L119" i="2"/>
  <c r="L120" i="2"/>
  <c r="L121" i="2"/>
  <c r="L123" i="2"/>
  <c r="L125" i="2"/>
  <c r="L127" i="2"/>
  <c r="L128" i="2"/>
  <c r="L129" i="2"/>
  <c r="L131" i="2"/>
  <c r="L132" i="2"/>
  <c r="L133" i="2"/>
  <c r="L134" i="2"/>
  <c r="L135" i="2"/>
  <c r="L136" i="2"/>
  <c r="L137" i="2"/>
  <c r="L138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9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8" i="2"/>
  <c r="L199" i="2"/>
  <c r="L200" i="2"/>
  <c r="L201" i="2"/>
  <c r="L202" i="2"/>
  <c r="L203" i="2"/>
  <c r="L204" i="2"/>
  <c r="L205" i="2"/>
  <c r="L209" i="2"/>
  <c r="L213" i="2"/>
  <c r="L216" i="2"/>
  <c r="I217" i="2"/>
  <c r="K217" i="2"/>
  <c r="J217" i="2"/>
  <c r="M212" i="2" l="1"/>
  <c r="N212" i="2"/>
  <c r="O212" i="2"/>
  <c r="P212" i="2"/>
  <c r="M28" i="2"/>
  <c r="N28" i="2"/>
  <c r="O28" i="2"/>
  <c r="P28" i="2"/>
  <c r="S28" i="2" l="1"/>
  <c r="Q212" i="2"/>
  <c r="Q28" i="2"/>
  <c r="S212" i="2"/>
  <c r="R212" i="2"/>
  <c r="T212" i="2" s="1"/>
  <c r="R28" i="2"/>
  <c r="T28" i="2" s="1"/>
  <c r="M35" i="2"/>
  <c r="N35" i="2"/>
  <c r="O35" i="2"/>
  <c r="P35" i="2"/>
  <c r="M42" i="2"/>
  <c r="N42" i="2"/>
  <c r="O42" i="2"/>
  <c r="P42" i="2"/>
  <c r="M33" i="2"/>
  <c r="N33" i="2"/>
  <c r="O33" i="2"/>
  <c r="P33" i="2"/>
  <c r="M49" i="2"/>
  <c r="N49" i="2"/>
  <c r="O49" i="2"/>
  <c r="P49" i="2"/>
  <c r="R42" i="2" l="1"/>
  <c r="T42" i="2" s="1"/>
  <c r="S33" i="2"/>
  <c r="R49" i="2"/>
  <c r="T49" i="2" s="1"/>
  <c r="R33" i="2"/>
  <c r="T33" i="2" s="1"/>
  <c r="R35" i="2"/>
  <c r="T35" i="2" s="1"/>
  <c r="S49" i="2"/>
  <c r="Q49" i="2"/>
  <c r="Q33" i="2"/>
  <c r="Q35" i="2"/>
  <c r="Q42" i="2"/>
  <c r="S42" i="2"/>
  <c r="S35" i="2"/>
  <c r="M173" i="2" l="1"/>
  <c r="N173" i="2"/>
  <c r="O173" i="2"/>
  <c r="P173" i="2"/>
  <c r="M152" i="2"/>
  <c r="N152" i="2"/>
  <c r="O152" i="2"/>
  <c r="P152" i="2"/>
  <c r="M142" i="2"/>
  <c r="N142" i="2"/>
  <c r="O142" i="2"/>
  <c r="P142" i="2"/>
  <c r="M59" i="2"/>
  <c r="N59" i="2"/>
  <c r="O59" i="2"/>
  <c r="P59" i="2"/>
  <c r="Q173" i="2" l="1"/>
  <c r="R152" i="2"/>
  <c r="T152" i="2" s="1"/>
  <c r="Q142" i="2"/>
  <c r="Q152" i="2"/>
  <c r="S173" i="2"/>
  <c r="S142" i="2"/>
  <c r="R173" i="2"/>
  <c r="T173" i="2" s="1"/>
  <c r="R142" i="2"/>
  <c r="T142" i="2" s="1"/>
  <c r="S152" i="2"/>
  <c r="S59" i="2"/>
  <c r="Q59" i="2"/>
  <c r="R59" i="2"/>
  <c r="T59" i="2" s="1"/>
  <c r="M137" i="2"/>
  <c r="N137" i="2"/>
  <c r="O137" i="2"/>
  <c r="P137" i="2"/>
  <c r="Q137" i="2" l="1"/>
  <c r="R137" i="2"/>
  <c r="T137" i="2" s="1"/>
  <c r="S137" i="2"/>
  <c r="P153" i="2"/>
  <c r="O153" i="2"/>
  <c r="N153" i="2"/>
  <c r="M153" i="2"/>
  <c r="P205" i="2"/>
  <c r="O205" i="2"/>
  <c r="N205" i="2"/>
  <c r="M205" i="2"/>
  <c r="P125" i="2"/>
  <c r="O125" i="2"/>
  <c r="N125" i="2"/>
  <c r="M125" i="2"/>
  <c r="P78" i="2"/>
  <c r="O78" i="2"/>
  <c r="N78" i="2"/>
  <c r="M78" i="2"/>
  <c r="P53" i="2"/>
  <c r="O53" i="2"/>
  <c r="N53" i="2"/>
  <c r="M53" i="2"/>
  <c r="P18" i="2"/>
  <c r="O18" i="2"/>
  <c r="N18" i="2"/>
  <c r="M18" i="2"/>
  <c r="R18" i="2" l="1"/>
  <c r="T18" i="2" s="1"/>
  <c r="S125" i="2"/>
  <c r="R153" i="2"/>
  <c r="T153" i="2" s="1"/>
  <c r="S18" i="2"/>
  <c r="Q205" i="2"/>
  <c r="S153" i="2"/>
  <c r="Q153" i="2"/>
  <c r="Q78" i="2"/>
  <c r="R125" i="2"/>
  <c r="T125" i="2" s="1"/>
  <c r="S205" i="2"/>
  <c r="R205" i="2"/>
  <c r="T205" i="2" s="1"/>
  <c r="Q125" i="2"/>
  <c r="R78" i="2"/>
  <c r="T78" i="2" s="1"/>
  <c r="S78" i="2"/>
  <c r="S53" i="2"/>
  <c r="Q18" i="2"/>
  <c r="R53" i="2"/>
  <c r="T53" i="2" s="1"/>
  <c r="Q53" i="2"/>
  <c r="M194" i="2"/>
  <c r="N194" i="2"/>
  <c r="O194" i="2"/>
  <c r="P194" i="2"/>
  <c r="M186" i="2"/>
  <c r="N186" i="2"/>
  <c r="O186" i="2"/>
  <c r="P186" i="2"/>
  <c r="M176" i="2"/>
  <c r="N176" i="2"/>
  <c r="O176" i="2"/>
  <c r="P176" i="2"/>
  <c r="M170" i="2"/>
  <c r="N170" i="2"/>
  <c r="O170" i="2"/>
  <c r="P170" i="2"/>
  <c r="M163" i="2"/>
  <c r="N163" i="2"/>
  <c r="O163" i="2"/>
  <c r="P163" i="2"/>
  <c r="P157" i="2"/>
  <c r="O157" i="2"/>
  <c r="N157" i="2"/>
  <c r="M157" i="2"/>
  <c r="P156" i="2"/>
  <c r="O156" i="2"/>
  <c r="N156" i="2"/>
  <c r="M156" i="2"/>
  <c r="M155" i="2"/>
  <c r="N155" i="2"/>
  <c r="O155" i="2"/>
  <c r="P155" i="2"/>
  <c r="M144" i="2"/>
  <c r="N144" i="2"/>
  <c r="O144" i="2"/>
  <c r="P144" i="2"/>
  <c r="M141" i="2"/>
  <c r="N141" i="2"/>
  <c r="O141" i="2"/>
  <c r="P141" i="2"/>
  <c r="M138" i="2"/>
  <c r="N138" i="2"/>
  <c r="O138" i="2"/>
  <c r="P138" i="2"/>
  <c r="Q194" i="2" l="1"/>
  <c r="S194" i="2"/>
  <c r="R194" i="2"/>
  <c r="T194" i="2" s="1"/>
  <c r="R186" i="2"/>
  <c r="T186" i="2" s="1"/>
  <c r="S186" i="2"/>
  <c r="Q186" i="2"/>
  <c r="Q176" i="2"/>
  <c r="R176" i="2"/>
  <c r="T176" i="2" s="1"/>
  <c r="R170" i="2"/>
  <c r="T170" i="2" s="1"/>
  <c r="S176" i="2"/>
  <c r="S170" i="2"/>
  <c r="Q170" i="2"/>
  <c r="Q157" i="2"/>
  <c r="Q163" i="2"/>
  <c r="R163" i="2"/>
  <c r="T163" i="2" s="1"/>
  <c r="S163" i="2"/>
  <c r="S157" i="2"/>
  <c r="R156" i="2"/>
  <c r="T156" i="2" s="1"/>
  <c r="S156" i="2"/>
  <c r="Q155" i="2"/>
  <c r="S155" i="2"/>
  <c r="Q144" i="2"/>
  <c r="R155" i="2"/>
  <c r="T155" i="2" s="1"/>
  <c r="R157" i="2"/>
  <c r="T157" i="2" s="1"/>
  <c r="Q156" i="2"/>
  <c r="R144" i="2"/>
  <c r="T144" i="2" s="1"/>
  <c r="Q141" i="2"/>
  <c r="S144" i="2"/>
  <c r="R141" i="2"/>
  <c r="T141" i="2" s="1"/>
  <c r="Q138" i="2"/>
  <c r="S141" i="2"/>
  <c r="R138" i="2"/>
  <c r="T138" i="2" s="1"/>
  <c r="S138" i="2"/>
  <c r="M135" i="2"/>
  <c r="N135" i="2"/>
  <c r="O135" i="2"/>
  <c r="P135" i="2"/>
  <c r="M129" i="2"/>
  <c r="N129" i="2"/>
  <c r="O129" i="2"/>
  <c r="P129" i="2"/>
  <c r="M123" i="2"/>
  <c r="N123" i="2"/>
  <c r="O123" i="2"/>
  <c r="P123" i="2"/>
  <c r="M121" i="2"/>
  <c r="N121" i="2"/>
  <c r="O121" i="2"/>
  <c r="P121" i="2"/>
  <c r="M98" i="2"/>
  <c r="N98" i="2"/>
  <c r="O98" i="2"/>
  <c r="P98" i="2"/>
  <c r="M57" i="2"/>
  <c r="N57" i="2"/>
  <c r="O57" i="2"/>
  <c r="P57" i="2"/>
  <c r="M206" i="2"/>
  <c r="N206" i="2"/>
  <c r="O206" i="2"/>
  <c r="P206" i="2"/>
  <c r="M52" i="2"/>
  <c r="N52" i="2"/>
  <c r="O52" i="2"/>
  <c r="P52" i="2"/>
  <c r="M32" i="2"/>
  <c r="N32" i="2"/>
  <c r="O32" i="2"/>
  <c r="P32" i="2"/>
  <c r="M24" i="2"/>
  <c r="N24" i="2"/>
  <c r="O24" i="2"/>
  <c r="P24" i="2"/>
  <c r="M19" i="2"/>
  <c r="N19" i="2"/>
  <c r="O19" i="2"/>
  <c r="P19" i="2"/>
  <c r="M22" i="2"/>
  <c r="N22" i="2"/>
  <c r="O22" i="2"/>
  <c r="P22" i="2"/>
  <c r="M13" i="2"/>
  <c r="N13" i="2"/>
  <c r="O13" i="2"/>
  <c r="P13" i="2"/>
  <c r="Q135" i="2" l="1"/>
  <c r="S135" i="2"/>
  <c r="R135" i="2"/>
  <c r="T135" i="2" s="1"/>
  <c r="S129" i="2"/>
  <c r="R129" i="2"/>
  <c r="T129" i="2" s="1"/>
  <c r="Q123" i="2"/>
  <c r="Q129" i="2"/>
  <c r="S121" i="2"/>
  <c r="Q121" i="2"/>
  <c r="R123" i="2"/>
  <c r="T123" i="2" s="1"/>
  <c r="R121" i="2"/>
  <c r="T121" i="2" s="1"/>
  <c r="S123" i="2"/>
  <c r="S98" i="2"/>
  <c r="Q98" i="2"/>
  <c r="R98" i="2"/>
  <c r="T98" i="2" s="1"/>
  <c r="Q57" i="2"/>
  <c r="S57" i="2"/>
  <c r="R57" i="2"/>
  <c r="T57" i="2" s="1"/>
  <c r="Q206" i="2"/>
  <c r="R206" i="2"/>
  <c r="T206" i="2" s="1"/>
  <c r="S206" i="2"/>
  <c r="Q52" i="2"/>
  <c r="S52" i="2"/>
  <c r="Q32" i="2"/>
  <c r="R32" i="2"/>
  <c r="T32" i="2" s="1"/>
  <c r="S32" i="2"/>
  <c r="R52" i="2"/>
  <c r="T52" i="2" s="1"/>
  <c r="Q24" i="2"/>
  <c r="S24" i="2"/>
  <c r="S19" i="2"/>
  <c r="R24" i="2"/>
  <c r="T24" i="2" s="1"/>
  <c r="Q19" i="2"/>
  <c r="R22" i="2"/>
  <c r="T22" i="2" s="1"/>
  <c r="R19" i="2"/>
  <c r="T19" i="2" s="1"/>
  <c r="Q13" i="2"/>
  <c r="Q22" i="2"/>
  <c r="S13" i="2"/>
  <c r="S22" i="2"/>
  <c r="R13" i="2"/>
  <c r="T13" i="2" s="1"/>
  <c r="M209" i="2" l="1"/>
  <c r="P209" i="2"/>
  <c r="O209" i="2"/>
  <c r="N209" i="2"/>
  <c r="M201" i="2"/>
  <c r="N201" i="2"/>
  <c r="O201" i="2"/>
  <c r="P201" i="2"/>
  <c r="M200" i="2"/>
  <c r="N200" i="2"/>
  <c r="O200" i="2"/>
  <c r="P200" i="2"/>
  <c r="M193" i="2"/>
  <c r="N193" i="2"/>
  <c r="O193" i="2"/>
  <c r="P193" i="2"/>
  <c r="M185" i="2"/>
  <c r="N185" i="2"/>
  <c r="O185" i="2"/>
  <c r="P185" i="2"/>
  <c r="P181" i="2"/>
  <c r="O181" i="2"/>
  <c r="N181" i="2"/>
  <c r="M181" i="2"/>
  <c r="P180" i="2"/>
  <c r="O180" i="2"/>
  <c r="N180" i="2"/>
  <c r="M180" i="2"/>
  <c r="P172" i="2"/>
  <c r="O172" i="2"/>
  <c r="N172" i="2"/>
  <c r="M172" i="2"/>
  <c r="M171" i="2"/>
  <c r="N171" i="2"/>
  <c r="O171" i="2"/>
  <c r="P171" i="2"/>
  <c r="M169" i="2"/>
  <c r="N169" i="2"/>
  <c r="O169" i="2"/>
  <c r="P169" i="2"/>
  <c r="P167" i="2"/>
  <c r="O167" i="2"/>
  <c r="N167" i="2"/>
  <c r="M167" i="2"/>
  <c r="P164" i="2"/>
  <c r="O164" i="2"/>
  <c r="N164" i="2"/>
  <c r="M164" i="2"/>
  <c r="P147" i="2"/>
  <c r="O147" i="2"/>
  <c r="N147" i="2"/>
  <c r="M147" i="2"/>
  <c r="M146" i="2"/>
  <c r="N146" i="2"/>
  <c r="O146" i="2"/>
  <c r="P146" i="2"/>
  <c r="M140" i="2"/>
  <c r="N140" i="2"/>
  <c r="O140" i="2"/>
  <c r="P140" i="2"/>
  <c r="M133" i="2"/>
  <c r="N133" i="2"/>
  <c r="O133" i="2"/>
  <c r="P133" i="2"/>
  <c r="P132" i="2"/>
  <c r="O132" i="2"/>
  <c r="N132" i="2"/>
  <c r="M132" i="2"/>
  <c r="M118" i="2"/>
  <c r="N118" i="2"/>
  <c r="O118" i="2"/>
  <c r="P118" i="2"/>
  <c r="M120" i="2"/>
  <c r="N120" i="2"/>
  <c r="O120" i="2"/>
  <c r="P120" i="2"/>
  <c r="Q172" i="2" l="1"/>
  <c r="Q185" i="2"/>
  <c r="S201" i="2"/>
  <c r="R180" i="2"/>
  <c r="T180" i="2" s="1"/>
  <c r="Q193" i="2"/>
  <c r="Q169" i="2"/>
  <c r="Q146" i="2"/>
  <c r="R140" i="2"/>
  <c r="T140" i="2" s="1"/>
  <c r="S200" i="2"/>
  <c r="S140" i="2"/>
  <c r="Q167" i="2"/>
  <c r="S146" i="2"/>
  <c r="S132" i="2"/>
  <c r="Q133" i="2"/>
  <c r="S209" i="2"/>
  <c r="R171" i="2"/>
  <c r="T171" i="2" s="1"/>
  <c r="Q132" i="2"/>
  <c r="Q180" i="2"/>
  <c r="Q200" i="2"/>
  <c r="R193" i="2"/>
  <c r="T193" i="2" s="1"/>
  <c r="S181" i="2"/>
  <c r="Q181" i="2"/>
  <c r="Q201" i="2"/>
  <c r="S120" i="2"/>
  <c r="R118" i="2"/>
  <c r="T118" i="2" s="1"/>
  <c r="R120" i="2"/>
  <c r="T120" i="2" s="1"/>
  <c r="S133" i="2"/>
  <c r="S171" i="2"/>
  <c r="S185" i="2"/>
  <c r="S193" i="2"/>
  <c r="Q118" i="2"/>
  <c r="R133" i="2"/>
  <c r="T133" i="2" s="1"/>
  <c r="Q140" i="2"/>
  <c r="S167" i="2"/>
  <c r="Q171" i="2"/>
  <c r="R172" i="2"/>
  <c r="T172" i="2" s="1"/>
  <c r="R185" i="2"/>
  <c r="T185" i="2" s="1"/>
  <c r="R201" i="2"/>
  <c r="T201" i="2" s="1"/>
  <c r="S118" i="2"/>
  <c r="R146" i="2"/>
  <c r="T146" i="2" s="1"/>
  <c r="R169" i="2"/>
  <c r="T169" i="2" s="1"/>
  <c r="R200" i="2"/>
  <c r="T200" i="2" s="1"/>
  <c r="R167" i="2"/>
  <c r="T167" i="2" s="1"/>
  <c r="R132" i="2"/>
  <c r="T132" i="2" s="1"/>
  <c r="S169" i="2"/>
  <c r="S172" i="2"/>
  <c r="S180" i="2"/>
  <c r="R181" i="2"/>
  <c r="T181" i="2" s="1"/>
  <c r="R209" i="2"/>
  <c r="T209" i="2" s="1"/>
  <c r="Q209" i="2"/>
  <c r="Q147" i="2"/>
  <c r="R164" i="2"/>
  <c r="T164" i="2" s="1"/>
  <c r="R147" i="2"/>
  <c r="T147" i="2" s="1"/>
  <c r="S164" i="2"/>
  <c r="S147" i="2"/>
  <c r="Q164" i="2"/>
  <c r="Q120" i="2"/>
  <c r="M92" i="2"/>
  <c r="N92" i="2"/>
  <c r="O92" i="2"/>
  <c r="P92" i="2"/>
  <c r="M107" i="2"/>
  <c r="N107" i="2"/>
  <c r="O107" i="2"/>
  <c r="P107" i="2"/>
  <c r="M34" i="2"/>
  <c r="N34" i="2"/>
  <c r="O34" i="2"/>
  <c r="P34" i="2"/>
  <c r="M44" i="2"/>
  <c r="N44" i="2"/>
  <c r="O44" i="2"/>
  <c r="P44" i="2"/>
  <c r="M8" i="2"/>
  <c r="N8" i="2"/>
  <c r="O8" i="2"/>
  <c r="P8" i="2"/>
  <c r="L7" i="2"/>
  <c r="L217" i="2" s="1"/>
  <c r="M7" i="2"/>
  <c r="N7" i="2"/>
  <c r="O7" i="2"/>
  <c r="P7" i="2"/>
  <c r="M36" i="2"/>
  <c r="N36" i="2"/>
  <c r="O36" i="2"/>
  <c r="R36" i="2" s="1"/>
  <c r="T36" i="2" s="1"/>
  <c r="P36" i="2"/>
  <c r="M20" i="2"/>
  <c r="N20" i="2"/>
  <c r="O20" i="2"/>
  <c r="P20" i="2"/>
  <c r="M25" i="2"/>
  <c r="N25" i="2"/>
  <c r="O25" i="2"/>
  <c r="P25" i="2"/>
  <c r="M21" i="2"/>
  <c r="N21" i="2"/>
  <c r="O21" i="2"/>
  <c r="P21" i="2"/>
  <c r="R107" i="2" l="1"/>
  <c r="T107" i="2" s="1"/>
  <c r="Q21" i="2"/>
  <c r="R92" i="2"/>
  <c r="T92" i="2" s="1"/>
  <c r="Q25" i="2"/>
  <c r="R20" i="2"/>
  <c r="T20" i="2" s="1"/>
  <c r="Q44" i="2"/>
  <c r="Q92" i="2"/>
  <c r="S21" i="2"/>
  <c r="Q20" i="2"/>
  <c r="R7" i="2"/>
  <c r="T7" i="2" s="1"/>
  <c r="R34" i="2"/>
  <c r="T34" i="2" s="1"/>
  <c r="S7" i="2"/>
  <c r="R8" i="2"/>
  <c r="R44" i="2"/>
  <c r="T44" i="2" s="1"/>
  <c r="R25" i="2"/>
  <c r="T25" i="2" s="1"/>
  <c r="S25" i="2"/>
  <c r="S20" i="2"/>
  <c r="Q107" i="2"/>
  <c r="S92" i="2"/>
  <c r="S107" i="2"/>
  <c r="Q8" i="2"/>
  <c r="S34" i="2"/>
  <c r="R21" i="2"/>
  <c r="T21" i="2" s="1"/>
  <c r="S8" i="2"/>
  <c r="S44" i="2"/>
  <c r="Q34" i="2"/>
  <c r="Q7" i="2"/>
  <c r="Q36" i="2"/>
  <c r="S36" i="2"/>
  <c r="M195" i="2"/>
  <c r="N195" i="2"/>
  <c r="O195" i="2"/>
  <c r="P195" i="2"/>
  <c r="M14" i="2"/>
  <c r="N14" i="2"/>
  <c r="O14" i="2"/>
  <c r="P14" i="2"/>
  <c r="M179" i="2"/>
  <c r="N179" i="2"/>
  <c r="O179" i="2"/>
  <c r="P179" i="2"/>
  <c r="M94" i="2"/>
  <c r="N94" i="2"/>
  <c r="O94" i="2"/>
  <c r="P94" i="2"/>
  <c r="T8" i="2" l="1"/>
  <c r="R195" i="2"/>
  <c r="T195" i="2" s="1"/>
  <c r="Q195" i="2"/>
  <c r="R94" i="2"/>
  <c r="T94" i="2" s="1"/>
  <c r="Q179" i="2"/>
  <c r="S14" i="2"/>
  <c r="S195" i="2"/>
  <c r="S179" i="2"/>
  <c r="Q14" i="2"/>
  <c r="R179" i="2"/>
  <c r="T179" i="2" s="1"/>
  <c r="R14" i="2"/>
  <c r="T14" i="2" s="1"/>
  <c r="S94" i="2"/>
  <c r="Q94" i="2"/>
  <c r="M154" i="2"/>
  <c r="N154" i="2"/>
  <c r="O154" i="2"/>
  <c r="P154" i="2"/>
  <c r="M191" i="2"/>
  <c r="N191" i="2"/>
  <c r="O191" i="2"/>
  <c r="P191" i="2"/>
  <c r="R154" i="2" l="1"/>
  <c r="T154" i="2" s="1"/>
  <c r="Q191" i="2"/>
  <c r="R191" i="2"/>
  <c r="T191" i="2" s="1"/>
  <c r="Q154" i="2"/>
  <c r="S191" i="2"/>
  <c r="S154" i="2"/>
  <c r="M38" i="2" l="1"/>
  <c r="N38" i="2"/>
  <c r="O38" i="2"/>
  <c r="P38" i="2"/>
  <c r="R38" i="2" l="1"/>
  <c r="T38" i="2" s="1"/>
  <c r="Q38" i="2"/>
  <c r="S38" i="2"/>
  <c r="M199" i="2"/>
  <c r="N199" i="2"/>
  <c r="O199" i="2"/>
  <c r="P199" i="2"/>
  <c r="M192" i="2"/>
  <c r="N192" i="2"/>
  <c r="O192" i="2"/>
  <c r="P192" i="2"/>
  <c r="M190" i="2"/>
  <c r="N190" i="2"/>
  <c r="O190" i="2"/>
  <c r="P190" i="2"/>
  <c r="M184" i="2"/>
  <c r="N184" i="2"/>
  <c r="O184" i="2"/>
  <c r="P184" i="2"/>
  <c r="M182" i="2"/>
  <c r="N182" i="2"/>
  <c r="O182" i="2"/>
  <c r="P182" i="2"/>
  <c r="M178" i="2"/>
  <c r="N178" i="2"/>
  <c r="O178" i="2"/>
  <c r="P178" i="2"/>
  <c r="M175" i="2"/>
  <c r="N175" i="2"/>
  <c r="O175" i="2"/>
  <c r="P175" i="2"/>
  <c r="M216" i="2"/>
  <c r="N216" i="2"/>
  <c r="O216" i="2"/>
  <c r="P216" i="2"/>
  <c r="M165" i="2"/>
  <c r="N165" i="2"/>
  <c r="O165" i="2"/>
  <c r="P165" i="2"/>
  <c r="M162" i="2"/>
  <c r="N162" i="2"/>
  <c r="O162" i="2"/>
  <c r="P162" i="2"/>
  <c r="M159" i="2"/>
  <c r="N159" i="2"/>
  <c r="O159" i="2"/>
  <c r="P159" i="2"/>
  <c r="M145" i="2"/>
  <c r="N145" i="2"/>
  <c r="O145" i="2"/>
  <c r="P145" i="2"/>
  <c r="M127" i="2"/>
  <c r="N127" i="2"/>
  <c r="O127" i="2"/>
  <c r="P127" i="2"/>
  <c r="M62" i="2"/>
  <c r="N62" i="2"/>
  <c r="O62" i="2"/>
  <c r="P62" i="2"/>
  <c r="M75" i="2"/>
  <c r="N75" i="2"/>
  <c r="O75" i="2"/>
  <c r="P75" i="2"/>
  <c r="M91" i="2"/>
  <c r="N91" i="2"/>
  <c r="O91" i="2"/>
  <c r="P91" i="2"/>
  <c r="R199" i="2" l="1"/>
  <c r="T199" i="2" s="1"/>
  <c r="R182" i="2"/>
  <c r="T182" i="2" s="1"/>
  <c r="R175" i="2"/>
  <c r="T175" i="2" s="1"/>
  <c r="Q199" i="2"/>
  <c r="R216" i="2"/>
  <c r="T216" i="2" s="1"/>
  <c r="R192" i="2"/>
  <c r="T192" i="2" s="1"/>
  <c r="R165" i="2"/>
  <c r="T165" i="2" s="1"/>
  <c r="Q190" i="2"/>
  <c r="Q192" i="2"/>
  <c r="S192" i="2"/>
  <c r="S199" i="2"/>
  <c r="S190" i="2"/>
  <c r="R190" i="2"/>
  <c r="T190" i="2" s="1"/>
  <c r="Q182" i="2"/>
  <c r="S184" i="2"/>
  <c r="Q184" i="2"/>
  <c r="S182" i="2"/>
  <c r="Q165" i="2"/>
  <c r="Q178" i="2"/>
  <c r="R184" i="2"/>
  <c r="T184" i="2" s="1"/>
  <c r="R178" i="2"/>
  <c r="T178" i="2" s="1"/>
  <c r="Q175" i="2"/>
  <c r="Q216" i="2"/>
  <c r="S178" i="2"/>
  <c r="S175" i="2"/>
  <c r="S216" i="2"/>
  <c r="S165" i="2"/>
  <c r="S162" i="2"/>
  <c r="R162" i="2"/>
  <c r="T162" i="2" s="1"/>
  <c r="Q159" i="2"/>
  <c r="R159" i="2"/>
  <c r="T159" i="2" s="1"/>
  <c r="Q162" i="2"/>
  <c r="S145" i="2"/>
  <c r="S159" i="2"/>
  <c r="Q145" i="2"/>
  <c r="Q127" i="2"/>
  <c r="R145" i="2"/>
  <c r="T145" i="2" s="1"/>
  <c r="S127" i="2"/>
  <c r="Q62" i="2"/>
  <c r="R127" i="2"/>
  <c r="T127" i="2" s="1"/>
  <c r="Q75" i="2"/>
  <c r="R91" i="2"/>
  <c r="T91" i="2" s="1"/>
  <c r="R62" i="2"/>
  <c r="T62" i="2" s="1"/>
  <c r="S75" i="2"/>
  <c r="S62" i="2"/>
  <c r="R75" i="2"/>
  <c r="T75" i="2" s="1"/>
  <c r="S91" i="2"/>
  <c r="Q91" i="2"/>
  <c r="M84" i="2"/>
  <c r="N84" i="2"/>
  <c r="O84" i="2"/>
  <c r="P84" i="2"/>
  <c r="M83" i="2"/>
  <c r="N83" i="2"/>
  <c r="O83" i="2"/>
  <c r="P83" i="2"/>
  <c r="M45" i="2"/>
  <c r="N45" i="2"/>
  <c r="O45" i="2"/>
  <c r="P45" i="2"/>
  <c r="M26" i="2"/>
  <c r="N26" i="2"/>
  <c r="O26" i="2"/>
  <c r="P26" i="2"/>
  <c r="R84" i="2" l="1"/>
  <c r="T84" i="2" s="1"/>
  <c r="R83" i="2"/>
  <c r="T83" i="2" s="1"/>
  <c r="Q83" i="2"/>
  <c r="R45" i="2"/>
  <c r="T45" i="2" s="1"/>
  <c r="Q45" i="2"/>
  <c r="S83" i="2"/>
  <c r="Q84" i="2"/>
  <c r="S26" i="2"/>
  <c r="Q26" i="2"/>
  <c r="R26" i="2"/>
  <c r="T26" i="2" s="1"/>
  <c r="S45" i="2"/>
  <c r="S84" i="2"/>
  <c r="M128" i="2"/>
  <c r="N128" i="2"/>
  <c r="O128" i="2"/>
  <c r="P128" i="2"/>
  <c r="M110" i="2"/>
  <c r="N110" i="2"/>
  <c r="O110" i="2"/>
  <c r="P110" i="2"/>
  <c r="M73" i="2"/>
  <c r="N73" i="2"/>
  <c r="O73" i="2"/>
  <c r="P73" i="2"/>
  <c r="M93" i="2"/>
  <c r="N93" i="2"/>
  <c r="O93" i="2"/>
  <c r="P93" i="2"/>
  <c r="M90" i="2"/>
  <c r="N90" i="2"/>
  <c r="O90" i="2"/>
  <c r="P90" i="2"/>
  <c r="M85" i="2"/>
  <c r="N85" i="2"/>
  <c r="O85" i="2"/>
  <c r="P85" i="2"/>
  <c r="M54" i="2"/>
  <c r="N54" i="2"/>
  <c r="O54" i="2"/>
  <c r="P54" i="2"/>
  <c r="M15" i="2"/>
  <c r="N15" i="2"/>
  <c r="O15" i="2"/>
  <c r="P15" i="2"/>
  <c r="M9" i="2"/>
  <c r="N9" i="2"/>
  <c r="P9" i="2"/>
  <c r="R128" i="2" l="1"/>
  <c r="T128" i="2" s="1"/>
  <c r="S128" i="2"/>
  <c r="S110" i="2"/>
  <c r="Q110" i="2"/>
  <c r="Q128" i="2"/>
  <c r="Q73" i="2"/>
  <c r="R93" i="2"/>
  <c r="T93" i="2" s="1"/>
  <c r="R110" i="2"/>
  <c r="T110" i="2" s="1"/>
  <c r="S73" i="2"/>
  <c r="R73" i="2"/>
  <c r="S93" i="2"/>
  <c r="Q93" i="2"/>
  <c r="Q90" i="2"/>
  <c r="S90" i="2"/>
  <c r="Q85" i="2"/>
  <c r="R90" i="2"/>
  <c r="T90" i="2" s="1"/>
  <c r="R54" i="2"/>
  <c r="T54" i="2" s="1"/>
  <c r="S85" i="2"/>
  <c r="R85" i="2"/>
  <c r="T85" i="2" s="1"/>
  <c r="S54" i="2"/>
  <c r="Q54" i="2"/>
  <c r="Q9" i="2"/>
  <c r="S15" i="2"/>
  <c r="Q15" i="2"/>
  <c r="R15" i="2"/>
  <c r="T15" i="2" s="1"/>
  <c r="S9" i="2"/>
  <c r="R9" i="2"/>
  <c r="T9" i="2" l="1"/>
  <c r="T73" i="2"/>
  <c r="M213" i="2"/>
  <c r="N213" i="2"/>
  <c r="O213" i="2"/>
  <c r="P213" i="2"/>
  <c r="M204" i="2"/>
  <c r="N204" i="2"/>
  <c r="O204" i="2"/>
  <c r="P204" i="2"/>
  <c r="M203" i="2"/>
  <c r="N203" i="2"/>
  <c r="O203" i="2"/>
  <c r="P203" i="2"/>
  <c r="M202" i="2"/>
  <c r="N202" i="2"/>
  <c r="O202" i="2"/>
  <c r="P202" i="2"/>
  <c r="M198" i="2"/>
  <c r="N198" i="2"/>
  <c r="O198" i="2"/>
  <c r="P198" i="2"/>
  <c r="M196" i="2"/>
  <c r="N196" i="2"/>
  <c r="O196" i="2"/>
  <c r="P196" i="2"/>
  <c r="M189" i="2"/>
  <c r="N189" i="2"/>
  <c r="O189" i="2"/>
  <c r="P189" i="2"/>
  <c r="M188" i="2"/>
  <c r="N188" i="2"/>
  <c r="O188" i="2"/>
  <c r="P188" i="2"/>
  <c r="M187" i="2"/>
  <c r="N187" i="2"/>
  <c r="O187" i="2"/>
  <c r="P187" i="2"/>
  <c r="M207" i="2"/>
  <c r="N207" i="2"/>
  <c r="O207" i="2"/>
  <c r="P207" i="2"/>
  <c r="M183" i="2"/>
  <c r="N183" i="2"/>
  <c r="O183" i="2"/>
  <c r="P183" i="2"/>
  <c r="M177" i="2"/>
  <c r="N177" i="2"/>
  <c r="O177" i="2"/>
  <c r="P177" i="2"/>
  <c r="M174" i="2"/>
  <c r="N174" i="2"/>
  <c r="O174" i="2"/>
  <c r="P174" i="2"/>
  <c r="M168" i="2"/>
  <c r="N168" i="2"/>
  <c r="O168" i="2"/>
  <c r="P168" i="2"/>
  <c r="M166" i="2"/>
  <c r="N166" i="2"/>
  <c r="O166" i="2"/>
  <c r="P166" i="2"/>
  <c r="M161" i="2"/>
  <c r="N161" i="2"/>
  <c r="O161" i="2"/>
  <c r="P161" i="2"/>
  <c r="M150" i="2"/>
  <c r="N150" i="2"/>
  <c r="O150" i="2"/>
  <c r="P150" i="2"/>
  <c r="M151" i="2"/>
  <c r="N151" i="2"/>
  <c r="O151" i="2"/>
  <c r="P151" i="2"/>
  <c r="M149" i="2"/>
  <c r="N149" i="2"/>
  <c r="O149" i="2"/>
  <c r="P149" i="2"/>
  <c r="M148" i="2"/>
  <c r="N148" i="2"/>
  <c r="O148" i="2"/>
  <c r="P148" i="2"/>
  <c r="M143" i="2"/>
  <c r="N143" i="2"/>
  <c r="O143" i="2"/>
  <c r="P143" i="2"/>
  <c r="M136" i="2"/>
  <c r="N136" i="2"/>
  <c r="O136" i="2"/>
  <c r="P136" i="2"/>
  <c r="M134" i="2"/>
  <c r="N134" i="2"/>
  <c r="O134" i="2"/>
  <c r="P134" i="2"/>
  <c r="M131" i="2"/>
  <c r="N131" i="2"/>
  <c r="O131" i="2"/>
  <c r="P131" i="2"/>
  <c r="M117" i="2"/>
  <c r="N117" i="2"/>
  <c r="O117" i="2"/>
  <c r="P117" i="2"/>
  <c r="M119" i="2"/>
  <c r="N119" i="2"/>
  <c r="O119" i="2"/>
  <c r="P119" i="2"/>
  <c r="M111" i="2"/>
  <c r="N111" i="2"/>
  <c r="O111" i="2"/>
  <c r="P111" i="2"/>
  <c r="M74" i="2"/>
  <c r="M77" i="2"/>
  <c r="M72" i="2"/>
  <c r="M76" i="2"/>
  <c r="M71" i="2"/>
  <c r="M70" i="2"/>
  <c r="M69" i="2"/>
  <c r="M68" i="2"/>
  <c r="M67" i="2"/>
  <c r="M66" i="2"/>
  <c r="N74" i="2"/>
  <c r="N77" i="2"/>
  <c r="N72" i="2"/>
  <c r="N76" i="2"/>
  <c r="N71" i="2"/>
  <c r="N70" i="2"/>
  <c r="N69" i="2"/>
  <c r="N68" i="2"/>
  <c r="N67" i="2"/>
  <c r="N66" i="2"/>
  <c r="O74" i="2"/>
  <c r="O77" i="2"/>
  <c r="O72" i="2"/>
  <c r="O76" i="2"/>
  <c r="O71" i="2"/>
  <c r="O70" i="2"/>
  <c r="O69" i="2"/>
  <c r="O68" i="2"/>
  <c r="O67" i="2"/>
  <c r="O66" i="2"/>
  <c r="P74" i="2"/>
  <c r="P77" i="2"/>
  <c r="P72" i="2"/>
  <c r="P76" i="2"/>
  <c r="P71" i="2"/>
  <c r="P70" i="2"/>
  <c r="P69" i="2"/>
  <c r="P68" i="2"/>
  <c r="P67" i="2"/>
  <c r="P66" i="2"/>
  <c r="P65" i="2"/>
  <c r="O65" i="2"/>
  <c r="N65" i="2"/>
  <c r="M65" i="2"/>
  <c r="M103" i="2"/>
  <c r="N103" i="2"/>
  <c r="O103" i="2"/>
  <c r="P103" i="2"/>
  <c r="M101" i="2"/>
  <c r="N101" i="2"/>
  <c r="O101" i="2"/>
  <c r="P101" i="2"/>
  <c r="M100" i="2"/>
  <c r="N100" i="2"/>
  <c r="O100" i="2"/>
  <c r="P100" i="2"/>
  <c r="M99" i="2"/>
  <c r="N99" i="2"/>
  <c r="O99" i="2"/>
  <c r="P99" i="2"/>
  <c r="M97" i="2"/>
  <c r="N97" i="2"/>
  <c r="O97" i="2"/>
  <c r="P97" i="2"/>
  <c r="M96" i="2"/>
  <c r="N96" i="2"/>
  <c r="O96" i="2"/>
  <c r="P96" i="2"/>
  <c r="M89" i="2"/>
  <c r="N89" i="2"/>
  <c r="O89" i="2"/>
  <c r="P89" i="2"/>
  <c r="M88" i="2"/>
  <c r="N88" i="2"/>
  <c r="O88" i="2"/>
  <c r="P88" i="2"/>
  <c r="M86" i="2"/>
  <c r="N86" i="2"/>
  <c r="O86" i="2"/>
  <c r="P86" i="2"/>
  <c r="M82" i="2"/>
  <c r="N82" i="2"/>
  <c r="O82" i="2"/>
  <c r="P82" i="2"/>
  <c r="M81" i="2"/>
  <c r="N81" i="2"/>
  <c r="O81" i="2"/>
  <c r="P81" i="2"/>
  <c r="M80" i="2"/>
  <c r="N80" i="2"/>
  <c r="O80" i="2"/>
  <c r="P80" i="2"/>
  <c r="M79" i="2"/>
  <c r="N79" i="2"/>
  <c r="O79" i="2"/>
  <c r="P79" i="2"/>
  <c r="M58" i="2"/>
  <c r="N58" i="2"/>
  <c r="O58" i="2"/>
  <c r="P58" i="2"/>
  <c r="M106" i="2"/>
  <c r="N106" i="2"/>
  <c r="O106" i="2"/>
  <c r="P106" i="2"/>
  <c r="M104" i="2"/>
  <c r="N104" i="2"/>
  <c r="O104" i="2"/>
  <c r="P104" i="2"/>
  <c r="M41" i="2"/>
  <c r="N41" i="2"/>
  <c r="O41" i="2"/>
  <c r="P41" i="2"/>
  <c r="M48" i="2"/>
  <c r="N48" i="2"/>
  <c r="O48" i="2"/>
  <c r="P48" i="2"/>
  <c r="M50" i="2"/>
  <c r="N50" i="2"/>
  <c r="O50" i="2"/>
  <c r="P50" i="2"/>
  <c r="M12" i="2"/>
  <c r="N12" i="2"/>
  <c r="O12" i="2"/>
  <c r="P12" i="2"/>
  <c r="P116" i="2"/>
  <c r="P208" i="2"/>
  <c r="P40" i="2"/>
  <c r="P29" i="2"/>
  <c r="P55" i="2"/>
  <c r="P63" i="2"/>
  <c r="O116" i="2"/>
  <c r="O40" i="2"/>
  <c r="O29" i="2"/>
  <c r="O55" i="2"/>
  <c r="O63" i="2"/>
  <c r="N116" i="2"/>
  <c r="N208" i="2"/>
  <c r="N40" i="2"/>
  <c r="N29" i="2"/>
  <c r="N55" i="2"/>
  <c r="N63" i="2"/>
  <c r="M116" i="2"/>
  <c r="M208" i="2"/>
  <c r="M40" i="2"/>
  <c r="M29" i="2"/>
  <c r="M55" i="2"/>
  <c r="M63" i="2"/>
  <c r="S168" i="2" l="1"/>
  <c r="Q198" i="2"/>
  <c r="S111" i="2"/>
  <c r="Q117" i="2"/>
  <c r="Q196" i="2"/>
  <c r="Q213" i="2"/>
  <c r="Q106" i="2"/>
  <c r="R111" i="2"/>
  <c r="T111" i="2" s="1"/>
  <c r="R177" i="2"/>
  <c r="T177" i="2" s="1"/>
  <c r="Q189" i="2"/>
  <c r="Q134" i="2"/>
  <c r="R150" i="2"/>
  <c r="T150" i="2" s="1"/>
  <c r="R188" i="2"/>
  <c r="T188" i="2" s="1"/>
  <c r="R203" i="2"/>
  <c r="T203" i="2" s="1"/>
  <c r="Q103" i="2"/>
  <c r="R131" i="2"/>
  <c r="T131" i="2" s="1"/>
  <c r="Q187" i="2"/>
  <c r="R134" i="2"/>
  <c r="T134" i="2" s="1"/>
  <c r="R196" i="2"/>
  <c r="T196" i="2" s="1"/>
  <c r="Q203" i="2"/>
  <c r="Q63" i="2"/>
  <c r="Q208" i="2"/>
  <c r="Q41" i="2"/>
  <c r="S74" i="2"/>
  <c r="Q70" i="2"/>
  <c r="R149" i="2"/>
  <c r="T149" i="2" s="1"/>
  <c r="R168" i="2"/>
  <c r="T168" i="2" s="1"/>
  <c r="S183" i="2"/>
  <c r="R207" i="2"/>
  <c r="T207" i="2" s="1"/>
  <c r="R198" i="2"/>
  <c r="T198" i="2" s="1"/>
  <c r="R213" i="2"/>
  <c r="T213" i="2" s="1"/>
  <c r="Q55" i="2"/>
  <c r="Q116" i="2"/>
  <c r="R65" i="2"/>
  <c r="T65" i="2" s="1"/>
  <c r="Q148" i="2"/>
  <c r="Q183" i="2"/>
  <c r="Q188" i="2"/>
  <c r="R143" i="2"/>
  <c r="T143" i="2" s="1"/>
  <c r="S177" i="2"/>
  <c r="R187" i="2"/>
  <c r="T187" i="2" s="1"/>
  <c r="S79" i="2"/>
  <c r="Q71" i="2"/>
  <c r="S119" i="2"/>
  <c r="S117" i="2"/>
  <c r="Q136" i="2"/>
  <c r="Q69" i="2"/>
  <c r="R66" i="2"/>
  <c r="T66" i="2" s="1"/>
  <c r="R166" i="2"/>
  <c r="T166" i="2" s="1"/>
  <c r="Q29" i="2"/>
  <c r="S65" i="2"/>
  <c r="Q74" i="2"/>
  <c r="R76" i="2"/>
  <c r="T76" i="2" s="1"/>
  <c r="Q119" i="2"/>
  <c r="S150" i="2"/>
  <c r="R161" i="2"/>
  <c r="T161" i="2" s="1"/>
  <c r="R174" i="2"/>
  <c r="T174" i="2" s="1"/>
  <c r="Q40" i="2"/>
  <c r="R72" i="2"/>
  <c r="T72" i="2" s="1"/>
  <c r="R117" i="2"/>
  <c r="T117" i="2" s="1"/>
  <c r="S189" i="2"/>
  <c r="S204" i="2"/>
  <c r="R82" i="2"/>
  <c r="T82" i="2" s="1"/>
  <c r="Q96" i="2"/>
  <c r="Q65" i="2"/>
  <c r="S149" i="2"/>
  <c r="R151" i="2"/>
  <c r="T151" i="2" s="1"/>
  <c r="Q166" i="2"/>
  <c r="S207" i="2"/>
  <c r="R202" i="2"/>
  <c r="T202" i="2" s="1"/>
  <c r="R204" i="2"/>
  <c r="T204" i="2" s="1"/>
  <c r="S131" i="2"/>
  <c r="S66" i="2"/>
  <c r="R67" i="2"/>
  <c r="T67" i="2" s="1"/>
  <c r="R119" i="2"/>
  <c r="T119" i="2" s="1"/>
  <c r="Q149" i="2"/>
  <c r="R183" i="2"/>
  <c r="T183" i="2" s="1"/>
  <c r="R189" i="2"/>
  <c r="T189" i="2" s="1"/>
  <c r="Q204" i="2"/>
  <c r="Q79" i="2"/>
  <c r="R100" i="2"/>
  <c r="T100" i="2" s="1"/>
  <c r="S70" i="2"/>
  <c r="R71" i="2"/>
  <c r="T71" i="2" s="1"/>
  <c r="S72" i="2"/>
  <c r="R68" i="2"/>
  <c r="T68" i="2" s="1"/>
  <c r="R77" i="2"/>
  <c r="T77" i="2" s="1"/>
  <c r="R70" i="2"/>
  <c r="T70" i="2" s="1"/>
  <c r="Q131" i="2"/>
  <c r="Q143" i="2"/>
  <c r="Q151" i="2"/>
  <c r="Q150" i="2"/>
  <c r="Q161" i="2"/>
  <c r="S188" i="2"/>
  <c r="S196" i="2"/>
  <c r="S198" i="2"/>
  <c r="S203" i="2"/>
  <c r="S71" i="2"/>
  <c r="S68" i="2"/>
  <c r="S77" i="2"/>
  <c r="S136" i="2"/>
  <c r="S148" i="2"/>
  <c r="Q168" i="2"/>
  <c r="S174" i="2"/>
  <c r="Q202" i="2"/>
  <c r="S69" i="2"/>
  <c r="R148" i="2"/>
  <c r="T148" i="2" s="1"/>
  <c r="S161" i="2"/>
  <c r="R136" i="2"/>
  <c r="T136" i="2" s="1"/>
  <c r="Q174" i="2"/>
  <c r="S187" i="2"/>
  <c r="S143" i="2"/>
  <c r="S151" i="2"/>
  <c r="S76" i="2"/>
  <c r="S134" i="2"/>
  <c r="S166" i="2"/>
  <c r="Q207" i="2"/>
  <c r="S213" i="2"/>
  <c r="S67" i="2"/>
  <c r="Q177" i="2"/>
  <c r="S202" i="2"/>
  <c r="Q111" i="2"/>
  <c r="R74" i="2"/>
  <c r="T74" i="2" s="1"/>
  <c r="R69" i="2"/>
  <c r="T69" i="2" s="1"/>
  <c r="Q66" i="2"/>
  <c r="Q76" i="2"/>
  <c r="Q67" i="2"/>
  <c r="Q72" i="2"/>
  <c r="Q68" i="2"/>
  <c r="Q77" i="2"/>
  <c r="S99" i="2"/>
  <c r="S101" i="2"/>
  <c r="S103" i="2"/>
  <c r="R99" i="2"/>
  <c r="T99" i="2" s="1"/>
  <c r="R101" i="2"/>
  <c r="R103" i="2"/>
  <c r="T103" i="2" s="1"/>
  <c r="S80" i="2"/>
  <c r="R81" i="2"/>
  <c r="T81" i="2" s="1"/>
  <c r="S86" i="2"/>
  <c r="R88" i="2"/>
  <c r="T88" i="2" s="1"/>
  <c r="S89" i="2"/>
  <c r="Q97" i="2"/>
  <c r="R80" i="2"/>
  <c r="T80" i="2" s="1"/>
  <c r="R86" i="2"/>
  <c r="T86" i="2" s="1"/>
  <c r="R89" i="2"/>
  <c r="T89" i="2" s="1"/>
  <c r="R96" i="2"/>
  <c r="T96" i="2" s="1"/>
  <c r="Q82" i="2"/>
  <c r="R41" i="2"/>
  <c r="R79" i="2"/>
  <c r="T79" i="2" s="1"/>
  <c r="R97" i="2"/>
  <c r="T97" i="2" s="1"/>
  <c r="S81" i="2"/>
  <c r="S88" i="2"/>
  <c r="S100" i="2"/>
  <c r="S58" i="2"/>
  <c r="Q80" i="2"/>
  <c r="Q86" i="2"/>
  <c r="S96" i="2"/>
  <c r="R58" i="2"/>
  <c r="T58" i="2" s="1"/>
  <c r="S82" i="2"/>
  <c r="R12" i="2"/>
  <c r="Q81" i="2"/>
  <c r="Q88" i="2"/>
  <c r="S97" i="2"/>
  <c r="Q100" i="2"/>
  <c r="Q101" i="2"/>
  <c r="Q99" i="2"/>
  <c r="Q89" i="2"/>
  <c r="S116" i="2"/>
  <c r="R104" i="2"/>
  <c r="T104" i="2" s="1"/>
  <c r="R106" i="2"/>
  <c r="T106" i="2" s="1"/>
  <c r="S208" i="2"/>
  <c r="Q58" i="2"/>
  <c r="S106" i="2"/>
  <c r="S104" i="2"/>
  <c r="S41" i="2"/>
  <c r="Q48" i="2"/>
  <c r="Q104" i="2"/>
  <c r="R48" i="2"/>
  <c r="S48" i="2"/>
  <c r="R50" i="2"/>
  <c r="T50" i="2" s="1"/>
  <c r="Q50" i="2"/>
  <c r="S12" i="2"/>
  <c r="S50" i="2"/>
  <c r="Q12" i="2"/>
  <c r="S55" i="2"/>
  <c r="S29" i="2"/>
  <c r="S63" i="2"/>
  <c r="S40" i="2"/>
  <c r="T101" i="2" l="1"/>
  <c r="T48" i="2"/>
  <c r="T12" i="2"/>
  <c r="T41" i="2"/>
  <c r="R40" i="2" l="1"/>
  <c r="T40" i="2" s="1"/>
  <c r="R63" i="2"/>
  <c r="T63" i="2" s="1"/>
  <c r="R208" i="2"/>
  <c r="T208" i="2" s="1"/>
  <c r="R55" i="2" l="1"/>
  <c r="T55" i="2" s="1"/>
  <c r="R29" i="2"/>
  <c r="T29" i="2" l="1"/>
  <c r="R116" i="2"/>
  <c r="T116" i="2" l="1"/>
  <c r="M37" i="2"/>
  <c r="M217" i="2" s="1"/>
  <c r="N37" i="2"/>
  <c r="N217" i="2" s="1"/>
  <c r="O37" i="2"/>
  <c r="O217" i="2" s="1"/>
  <c r="P37" i="2"/>
  <c r="P217" i="2" s="1"/>
  <c r="Q37" i="2" l="1"/>
  <c r="Q217" i="2" s="1"/>
  <c r="R37" i="2"/>
  <c r="R217" i="2" s="1"/>
  <c r="S37" i="2"/>
  <c r="S217" i="2" s="1"/>
  <c r="T37" i="2" l="1"/>
  <c r="T217" i="2" s="1"/>
</calcChain>
</file>

<file path=xl/sharedStrings.xml><?xml version="1.0" encoding="utf-8"?>
<sst xmlns="http://schemas.openxmlformats.org/spreadsheetml/2006/main" count="1702" uniqueCount="392">
  <si>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</si>
  <si>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</si>
  <si>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</si>
  <si>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</si>
  <si>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</si>
  <si>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</si>
  <si>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</si>
  <si>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</si>
  <si>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</si>
  <si>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</si>
  <si>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</si>
  <si>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</si>
  <si>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</si>
  <si>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</si>
  <si>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</si>
  <si>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</si>
  <si>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</si>
  <si>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MAXIMILIANO AGRAMONTE CASTILLO</t>
  </si>
  <si>
    <t>MONITOR DE EBANISTERIA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</si>
  <si>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</si>
  <si>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</si>
  <si>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</si>
  <si>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</si>
  <si>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</si>
  <si>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</si>
  <si>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</si>
  <si>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LIDIA LUCIA LOPEZ ROSARIO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</si>
  <si>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</si>
  <si>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</si>
  <si>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</si>
  <si>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</si>
  <si>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</si>
  <si>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</si>
  <si>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</si>
  <si>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</si>
  <si>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</si>
  <si>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</si>
  <si>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</si>
  <si>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</si>
  <si>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</si>
  <si>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</si>
  <si>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</si>
  <si>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</si>
  <si>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</si>
  <si>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</si>
  <si>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</si>
  <si>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</si>
  <si>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KATHERINE MICHELL RODRIGUEZ SAVIÑON</t>
  </si>
  <si>
    <t>ANALISTA</t>
  </si>
  <si>
    <t>DESPACHO MINISTRO DE TRABAJO</t>
  </si>
  <si>
    <t>2.1.1.2.01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</si>
  <si>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</si>
  <si>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</si>
  <si>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</si>
  <si>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</si>
  <si>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</si>
  <si>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</si>
  <si>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</si>
  <si>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</si>
  <si>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</si>
  <si>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</si>
  <si>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</si>
  <si>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</si>
  <si>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</si>
  <si>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</si>
  <si>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</si>
  <si>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</si>
  <si>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</si>
  <si>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</si>
  <si>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</si>
  <si>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</si>
  <si>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YOLI ELIZABETH GARCIA NUÑEZ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</si>
  <si>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</si>
  <si>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</si>
  <si>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</si>
  <si>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</si>
  <si>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</si>
  <si>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</si>
  <si>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</si>
  <si>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</si>
  <si>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</si>
  <si>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</si>
  <si>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</si>
  <si>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</si>
  <si>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</si>
  <si>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</si>
  <si>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</si>
  <si>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</si>
  <si>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</si>
  <si>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</si>
  <si>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</si>
  <si>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</si>
  <si>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</si>
  <si>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</si>
  <si>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TOMAS GUERRERO BUENO</t>
  </si>
  <si>
    <t>BLANCA ROSAURA FIGUEROA GARCIA</t>
  </si>
  <si>
    <t>JUAN FRANCISCO POLANCO TORIBIO</t>
  </si>
  <si>
    <t>JULIO CESAR SANCHEZ CEVERINO</t>
  </si>
  <si>
    <t>LUISIANNY RAFELINA MARTE JAQUEZ</t>
  </si>
  <si>
    <t>WANDA ROSMERIS MERCEDES CUEVAS</t>
  </si>
  <si>
    <t>EDY RAFAEL RODRIGUEZ CAMPUSANO</t>
  </si>
  <si>
    <t>VIRGINIA EUGENIA BUENO SAVIÑON</t>
  </si>
  <si>
    <t>CESAR ANEUDY MERCEDES CEDEÑO</t>
  </si>
  <si>
    <t>DIRECCION GENERAL DE TRABAJO</t>
  </si>
  <si>
    <t>JUAN CARLOS SANCHEZ CASTILLO</t>
  </si>
  <si>
    <t>PARALEGAL</t>
  </si>
  <si>
    <t>DEPARTAMENTO DE MIGRACION LABORAL MT</t>
  </si>
  <si>
    <t>DEPARTAMENTO ASISTENCIA JUDICIAL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</si>
  <si>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</si>
  <si>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</si>
  <si>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</si>
  <si>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</si>
  <si>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</si>
  <si>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</si>
  <si>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</si>
  <si>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</si>
  <si>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</si>
  <si>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</si>
  <si>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</si>
  <si>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</si>
  <si>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</si>
  <si>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</si>
  <si>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</si>
  <si>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</si>
  <si>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</si>
  <si>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</si>
  <si>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</si>
  <si>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</si>
  <si>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</si>
  <si>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</si>
  <si>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</si>
  <si>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</si>
  <si>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</si>
  <si>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</si>
  <si>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</si>
  <si>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</si>
  <si>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</si>
  <si>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</si>
  <si>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</si>
  <si>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</si>
  <si>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</si>
  <si>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</si>
  <si>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</si>
  <si>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</si>
  <si>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</si>
  <si>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</si>
  <si>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</si>
  <si>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</si>
  <si>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</si>
  <si>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</si>
  <si>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</si>
  <si>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</si>
  <si>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</si>
  <si>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</si>
  <si>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MARIA VERONICA GIMON GUZMAN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</si>
  <si>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</si>
  <si>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</si>
  <si>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</si>
  <si>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</si>
  <si>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</si>
  <si>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</si>
  <si>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</si>
  <si>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</si>
  <si>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</si>
  <si>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</si>
  <si>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</si>
  <si>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</si>
  <si>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</si>
  <si>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</si>
  <si>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MIGUEL JOSE GUERRERO ACOSTA</t>
  </si>
  <si>
    <t>DIVISION DE SERVICIOS GENERALES MT</t>
  </si>
  <si>
    <t>ELECTRICISTA</t>
  </si>
  <si>
    <t>KIRSIS ADISA MONTERO VICIOSO</t>
  </si>
  <si>
    <t>CARMEN DAYSIS GONZALEZ MELGEN</t>
  </si>
  <si>
    <t>RAYNI DE JESUS BEATO BURGOS</t>
  </si>
  <si>
    <t>JUAN FRANCISCO ULERIO GARCIA</t>
  </si>
  <si>
    <t>AMBAR ALBURQUERQUE DE JESUS</t>
  </si>
  <si>
    <t>DIRECCION DE MEDIACION Y ARBITRAJE MT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</si>
  <si>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</si>
  <si>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</si>
  <si>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</si>
  <si>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</si>
  <si>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</si>
  <si>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</si>
  <si>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</si>
  <si>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</si>
  <si>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</si>
  <si>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</si>
  <si>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</si>
  <si>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</si>
  <si>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</si>
  <si>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</si>
  <si>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</si>
  <si>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</si>
  <si>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</si>
  <si>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YRUMI FUERTES PIANTINI</t>
  </si>
  <si>
    <t>DIRECCION ADMINISTRATIVA MT</t>
  </si>
  <si>
    <t>DIRECTOR ADMINISTRATIVO</t>
  </si>
  <si>
    <t>LUCRECIA JULIETA PEREZ LUNA</t>
  </si>
  <si>
    <t>JOSE ALFONSO SAMBO BERAS</t>
  </si>
  <si>
    <t>REPRESENTACION LOCAL DE TRABAJO DE LA ROMANA MT</t>
  </si>
  <si>
    <t>RAYNER RAMON ARAUJO MEDRANO</t>
  </si>
  <si>
    <t>OFICINA TERRITORIAL EMPLEO SANTO DOMINGO ESTE</t>
  </si>
  <si>
    <t>DENIS SALVADOR ORTIZ SANCHEZ</t>
  </si>
  <si>
    <t>TECNICO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</si>
  <si>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</si>
  <si>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</si>
  <si>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</si>
  <si>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</si>
  <si>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</si>
  <si>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</si>
  <si>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</si>
  <si>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</si>
  <si>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</si>
  <si>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</si>
  <si>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</si>
  <si>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</si>
  <si>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</si>
  <si>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MARIO DE JESUS ALVAREZ RODRIGUEZ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</si>
  <si>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</si>
  <si>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</si>
  <si>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</si>
  <si>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</si>
  <si>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</si>
  <si>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</si>
  <si>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</si>
  <si>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</si>
  <si>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</si>
  <si>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</si>
  <si>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</si>
  <si>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</si>
  <si>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</si>
  <si>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</si>
  <si>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ROBERTO CARLOS GOMEZ AYALA</t>
  </si>
  <si>
    <t>REPRESENTACION LOCAL DE TRABAJO DE BARAHONA MT</t>
  </si>
  <si>
    <t>ABOGADO DE ASISTENCIA JUDICIAL</t>
  </si>
  <si>
    <t>MARILIS PEREZ PEÑA</t>
  </si>
  <si>
    <t>SANDIS ZACARIAS PEREZ BELLO</t>
  </si>
  <si>
    <t>REPRESENTACION LOCAL DE TRABAJO DE DUVERGE MT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</si>
  <si>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</si>
  <si>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</si>
  <si>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</si>
  <si>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</si>
  <si>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</si>
  <si>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</si>
  <si>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</si>
  <si>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</si>
  <si>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</si>
  <si>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</si>
  <si>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</si>
  <si>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</si>
  <si>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</si>
  <si>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</si>
  <si>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</si>
  <si>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</si>
  <si>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</si>
  <si>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</si>
  <si>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</si>
  <si>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TECNICO EN COMUNICACIONES</t>
  </si>
  <si>
    <t>JOSE ESTEBAN DE LEON PEREZ</t>
  </si>
  <si>
    <t>YOHANNA YANET HILARIO HERNANDEZ</t>
  </si>
  <si>
    <t>COORDINADOR PRENSA Y RELACIONES PUBLICAS</t>
  </si>
  <si>
    <t>KATHERINE GUILLEN COMAS</t>
  </si>
  <si>
    <t>JOSE DANIEL VASQUEZ BADIA</t>
  </si>
  <si>
    <t>DIVISION DE ELABORACION DE DOCUMENTOS LEGALES MT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</si>
  <si>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</si>
  <si>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</si>
  <si>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</si>
  <si>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</si>
  <si>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</si>
  <si>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</si>
  <si>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</si>
  <si>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</si>
  <si>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</si>
  <si>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</si>
  <si>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GILBERT DANIEL DE JESUS ALMEYDA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</si>
  <si>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</si>
  <si>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</si>
  <si>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</si>
  <si>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</si>
  <si>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</si>
  <si>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</si>
  <si>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</si>
  <si>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</si>
  <si>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</si>
  <si>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</si>
  <si>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</si>
  <si>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</si>
  <si>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</si>
  <si>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</si>
  <si>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</si>
  <si>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</si>
  <si>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</si>
  <si>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</si>
  <si>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</si>
  <si>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</si>
  <si>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</si>
  <si>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</si>
  <si>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</si>
  <si>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</si>
  <si>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</si>
  <si>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</si>
  <si>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</si>
  <si>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</si>
  <si>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</si>
  <si>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</si>
  <si>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</si>
  <si>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</si>
  <si>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</si>
  <si>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</si>
  <si>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CARLOS IGNACIO CARABALLO CASTILLO</t>
  </si>
  <si>
    <t>OBSERVATORIO DEL MERCADO LABORAL DOMINICANO MT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</si>
  <si>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</si>
  <si>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</si>
  <si>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</si>
  <si>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</si>
  <si>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</si>
  <si>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DIRECCION GENERAL DE EMPLEO</t>
  </si>
  <si>
    <t>AGENCIA DE VILLA ALTAGRACIA MT</t>
  </si>
  <si>
    <t>CECIL AUGUSTO HIRALDO COLLADO</t>
  </si>
  <si>
    <t>YSAIAS ALVAREZ CASTILLO</t>
  </si>
  <si>
    <t>SAHIRA DELROSARIO JACKSON SANCHEZ</t>
  </si>
  <si>
    <t>ANALISTA DE COMPRA Y CONTRATACIONES</t>
  </si>
  <si>
    <t>DIRECTOR DE TECNOLOGIA DE LA INFORMACION</t>
  </si>
  <si>
    <t>LUIS LEODANNY ALCANTARA VICENTE</t>
  </si>
  <si>
    <t xml:space="preserve">   (4*) Deducción directa declaración TSS del SUIRPLUS por registro de dependientes adicionales al SDSS. RD$1,350.12 por cada dependiente adicional registrado.</t>
  </si>
  <si>
    <t>DEPARTAMENTO DE VIGILANCIA Y EVALUACION MT</t>
  </si>
  <si>
    <t>KEURY GREGORIO MATEO MINYETY</t>
  </si>
  <si>
    <t>DIVISION DE LITIGIOS MT</t>
  </si>
  <si>
    <t>DIRECTOR DE RECURSOS HUMANOS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</si>
  <si>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</si>
  <si>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</si>
  <si>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</si>
  <si>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</si>
  <si>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</si>
  <si>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JULIO DANIEL UREÑA NOVA</t>
  </si>
  <si>
    <t>ADELIN MASSIEL ESPINAL FELIZ</t>
  </si>
  <si>
    <t>KELVIN ROSARIO DEL ROSARIO</t>
  </si>
  <si>
    <t>ROSIO DE JESUS MONTERO</t>
  </si>
  <si>
    <t>ROMUALDO PEÑA</t>
  </si>
  <si>
    <t>DIRECION +D109:U109DE MEDIACION Y ARBITRAJE MT</t>
  </si>
  <si>
    <t>REHININDA HIDALGO SANTIAGO</t>
  </si>
  <si>
    <t>ANALISTA LEGAL</t>
  </si>
  <si>
    <t>UBALDO JOSE ALEMANY MEJIA</t>
  </si>
  <si>
    <t>RAFAEL BAEZ JEREZ</t>
  </si>
  <si>
    <t>LAURA CRISTINA TIO ESTEBA</t>
  </si>
  <si>
    <t>GREGORIO ALMANZAR FERREIRA</t>
  </si>
  <si>
    <t>OFICINA TERRITORIAL EMPLEO SANTO DOMINGO OESTE</t>
  </si>
  <si>
    <t>BERENICE MIREYA EVANGELISTA UBIERA</t>
  </si>
  <si>
    <t>MOISES EDUARDO ADAMES GARCIA</t>
  </si>
  <si>
    <t>ANALISTA OBSERVATORIO LABORAL</t>
  </si>
  <si>
    <t>WARKER ALBEROLI BAEZ VASQUEZ</t>
  </si>
  <si>
    <t>VIVIAN DAMIANA JACOBO GARCIA</t>
  </si>
  <si>
    <t>DIRECION FINANCIERA MT</t>
  </si>
  <si>
    <t>ROSA MARIA ARVELO CASTILLO</t>
  </si>
  <si>
    <t>ANALISTA DE PROYECTOS</t>
  </si>
  <si>
    <t>DIRECION GENERAL DE EMPLEO MT</t>
  </si>
  <si>
    <t>RACHEL CELESTE PIMENTEL RUIZ</t>
  </si>
  <si>
    <t>KARLA MARIA SANCHEZ ALCANTARA</t>
  </si>
  <si>
    <t>KEYRI YARINA RODRIGUEZ BERROA</t>
  </si>
  <si>
    <t>GESTOR DE PROTOCOLO</t>
  </si>
  <si>
    <t>ASTRID CAROLINA FALETTE JIMENEZ</t>
  </si>
  <si>
    <t>TECNICO ADMINISTRATIVO</t>
  </si>
  <si>
    <t>HEIRY RUIZ DE LA CRUZ</t>
  </si>
  <si>
    <t>LORENZO GONZALEZ CONCEPCION</t>
  </si>
  <si>
    <t>MASCULINO+C45:R45C45:S45B46CC45:U45</t>
  </si>
  <si>
    <t>TECNICO ELECTRICISTA</t>
  </si>
  <si>
    <t>FEDERICO MANUEL POLINE ROSARIO</t>
  </si>
  <si>
    <t>MASCULINO+C45:R45C45:S45B46CC4+C45:U455:U45</t>
  </si>
  <si>
    <t>TECNICO DE REFRIGERACION</t>
  </si>
  <si>
    <t>DEPARTAMENTO DE COMPRA Y CONTRATACIONES MT</t>
  </si>
  <si>
    <t>JUAN PABLO MOJICA</t>
  </si>
  <si>
    <t>Correspondiente al mes de Abril del 2022</t>
  </si>
  <si>
    <t>JAIME ENRIQUE MARTE GOMEZ</t>
  </si>
  <si>
    <t>CARLOS ROSARIO GARCIA</t>
  </si>
  <si>
    <t>ANALISTA CALIDAD EN LA GESTION</t>
  </si>
  <si>
    <t>JOSEFINA OGANDO MENDEZ</t>
  </si>
  <si>
    <t>JENNY ALTAGRACIA FLORENTINO REYES</t>
  </si>
  <si>
    <t>MANUEL DE JESUS MUÑOZ HERNANDEZ</t>
  </si>
  <si>
    <t>DIVISION DE ATENCION  A LA DIVERSIDAD MT</t>
  </si>
  <si>
    <t>DIVISION DE ATENCION  A LA DISCAPACIDAD MT</t>
  </si>
  <si>
    <t>ENCARGADO DE DIVISION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</si>
  <si>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</si>
  <si>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</si>
  <si>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</si>
  <si>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</si>
  <si>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</si>
  <si>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</si>
  <si>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</si>
  <si>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</si>
  <si>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MARLENY</t>
  </si>
  <si>
    <r>
      <t xml:space="preserve">Nómina Personal </t>
    </r>
    <r>
      <rPr>
        <u/>
        <sz val="16"/>
        <rFont val="Segoe UI Historic"/>
        <family val="2"/>
      </rPr>
      <t>CONTRATADO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</si>
</sst>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/mmm/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2"/>
      <name val="Century Gothic"/>
      <family val="2"/>
    </font>
    <font>
      <sz val="16"/>
      <color theme="1"/>
      <name val="Book Antiqua"/>
      <family val="1"/>
    </font>
    <font>
      <sz val="16"/>
      <name val="Segoe UI Historic"/>
      <family val="2"/>
    </font>
    <font>
      <u/>
      <sz val="16"/>
      <name val="Segoe UI Historic"/>
      <family val="2"/>
    </font>
    <font>
      <b/>
      <sz val="12"/>
      <color theme="1"/>
      <name val="Book Antiqua"/>
      <family val="1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0" fillId="0" borderId="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wrapText="1"/>
    </xf>
    <xf numFmtId="4" fontId="20" fillId="0" borderId="0" xfId="0" applyNumberFormat="1" applyFont="1" applyBorder="1" applyAlignment="1">
      <alignment vertical="center" wrapText="1"/>
    </xf>
    <xf numFmtId="0" fontId="23" fillId="34" borderId="29" xfId="0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vertical="center" wrapText="1"/>
    </xf>
    <xf numFmtId="0" fontId="21" fillId="34" borderId="22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vertical="center" wrapText="1"/>
    </xf>
    <xf numFmtId="0" fontId="20" fillId="33" borderId="22" xfId="0" applyFont="1" applyFill="1" applyBorder="1" applyAlignment="1">
      <alignment horizontal="left" vertical="center" wrapText="1"/>
    </xf>
    <xf numFmtId="0" fontId="20" fillId="35" borderId="23" xfId="0" applyFont="1" applyFill="1" applyBorder="1" applyAlignment="1">
      <alignment horizontal="left" vertical="center" wrapText="1"/>
    </xf>
    <xf numFmtId="0" fontId="20" fillId="35" borderId="22" xfId="0" applyFont="1" applyFill="1" applyBorder="1" applyAlignment="1">
      <alignment horizontal="left" vertical="center" wrapText="1"/>
    </xf>
    <xf numFmtId="0" fontId="0" fillId="35" borderId="22" xfId="0" applyFont="1" applyFill="1" applyBorder="1" applyAlignment="1">
      <alignment horizontal="left" vertical="center" wrapText="1"/>
    </xf>
    <xf numFmtId="0" fontId="23" fillId="34" borderId="19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center" vertical="center" wrapText="1"/>
    </xf>
    <xf numFmtId="0" fontId="20" fillId="34" borderId="0" xfId="0" applyFont="1" applyFill="1" applyBorder="1" applyAlignment="1">
      <alignment vertical="center" wrapText="1"/>
    </xf>
    <xf numFmtId="0" fontId="20" fillId="34" borderId="0" xfId="0" applyFont="1" applyFill="1" applyAlignment="1">
      <alignment vertical="center" wrapText="1"/>
    </xf>
    <xf numFmtId="0" fontId="20" fillId="35" borderId="23" xfId="0" applyFont="1" applyFill="1" applyBorder="1" applyAlignment="1">
      <alignment horizontal="center" vertical="center" wrapText="1"/>
    </xf>
    <xf numFmtId="4" fontId="20" fillId="35" borderId="23" xfId="0" applyNumberFormat="1" applyFont="1" applyFill="1" applyBorder="1" applyAlignment="1">
      <alignment horizontal="right" vertical="center" wrapText="1"/>
    </xf>
    <xf numFmtId="49" fontId="20" fillId="35" borderId="23" xfId="0" applyNumberFormat="1" applyFont="1" applyFill="1" applyBorder="1" applyAlignment="1">
      <alignment horizontal="right" vertical="center" wrapText="1"/>
    </xf>
    <xf numFmtId="0" fontId="20" fillId="35" borderId="0" xfId="0" applyFont="1" applyFill="1" applyBorder="1" applyAlignment="1">
      <alignment vertical="center" wrapText="1"/>
    </xf>
    <xf numFmtId="0" fontId="20" fillId="35" borderId="0" xfId="0" applyFont="1" applyFill="1" applyAlignment="1">
      <alignment vertical="center" wrapText="1"/>
    </xf>
    <xf numFmtId="4" fontId="20" fillId="35" borderId="22" xfId="0" applyNumberFormat="1" applyFont="1" applyFill="1" applyBorder="1" applyAlignment="1">
      <alignment horizontal="right" vertical="center" wrapText="1"/>
    </xf>
    <xf numFmtId="0" fontId="20" fillId="35" borderId="22" xfId="0" applyFont="1" applyFill="1" applyBorder="1" applyAlignment="1">
      <alignment vertical="center" wrapText="1"/>
    </xf>
    <xf numFmtId="43" fontId="20" fillId="35" borderId="22" xfId="42" applyFont="1" applyFill="1" applyBorder="1" applyAlignment="1">
      <alignment horizontal="right" vertical="center" wrapText="1"/>
    </xf>
    <xf numFmtId="0" fontId="0" fillId="35" borderId="0" xfId="0" applyFill="1" applyBorder="1" applyAlignment="1">
      <alignment wrapText="1"/>
    </xf>
    <xf numFmtId="0" fontId="0" fillId="35" borderId="0" xfId="0" applyFill="1" applyAlignment="1">
      <alignment wrapText="1"/>
    </xf>
    <xf numFmtId="4" fontId="20" fillId="33" borderId="22" xfId="0" applyNumberFormat="1" applyFont="1" applyFill="1" applyBorder="1" applyAlignment="1">
      <alignment horizontal="right" vertical="center" wrapText="1"/>
    </xf>
    <xf numFmtId="49" fontId="20" fillId="33" borderId="23" xfId="0" applyNumberFormat="1" applyFont="1" applyFill="1" applyBorder="1" applyAlignment="1">
      <alignment horizontal="right" vertical="center" wrapText="1"/>
    </xf>
    <xf numFmtId="0" fontId="20" fillId="33" borderId="0" xfId="0" applyFont="1" applyFill="1" applyAlignment="1">
      <alignment vertical="center" wrapText="1"/>
    </xf>
    <xf numFmtId="0" fontId="21" fillId="34" borderId="22" xfId="0" applyFont="1" applyFill="1" applyBorder="1" applyAlignment="1">
      <alignment horizontal="center" vertical="center" wrapText="1"/>
    </xf>
    <xf numFmtId="4" fontId="21" fillId="34" borderId="22" xfId="0" applyNumberFormat="1" applyFont="1" applyFill="1" applyBorder="1" applyAlignment="1">
      <alignment vertical="center" wrapText="1"/>
    </xf>
    <xf numFmtId="0" fontId="20" fillId="34" borderId="22" xfId="0" applyFont="1" applyFill="1" applyBorder="1" applyAlignment="1">
      <alignment vertical="center" wrapText="1"/>
    </xf>
    <xf numFmtId="0" fontId="21" fillId="33" borderId="20" xfId="0" applyFont="1" applyFill="1" applyBorder="1" applyAlignment="1">
      <alignment vertical="center" wrapText="1"/>
    </xf>
    <xf numFmtId="4" fontId="22" fillId="33" borderId="0" xfId="0" applyNumberFormat="1" applyFont="1" applyFill="1" applyBorder="1" applyAlignment="1">
      <alignment vertical="center" wrapText="1"/>
    </xf>
    <xf numFmtId="4" fontId="22" fillId="35" borderId="0" xfId="0" applyNumberFormat="1" applyFont="1" applyFill="1" applyBorder="1" applyAlignment="1">
      <alignment vertical="center" wrapText="1"/>
    </xf>
    <xf numFmtId="4" fontId="20" fillId="0" borderId="0" xfId="0" applyNumberFormat="1" applyFont="1" applyBorder="1" applyAlignment="1">
      <alignment horizontal="center" vertical="center" wrapText="1"/>
    </xf>
    <xf numFmtId="4" fontId="20" fillId="35" borderId="0" xfId="0" applyNumberFormat="1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33" borderId="0" xfId="0" applyFont="1" applyFill="1" applyBorder="1" applyAlignment="1">
      <alignment horizontal="center" vertical="center" wrapText="1"/>
    </xf>
    <xf numFmtId="0" fontId="20" fillId="35" borderId="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35" borderId="22" xfId="0" applyFont="1" applyFill="1" applyBorder="1" applyAlignment="1">
      <alignment horizontal="center" vertical="center" wrapText="1"/>
    </xf>
    <xf numFmtId="0" fontId="20" fillId="35" borderId="22" xfId="0" applyFont="1" applyFill="1" applyBorder="1" applyAlignment="1">
      <alignment horizontal="center" wrapText="1"/>
    </xf>
    <xf numFmtId="0" fontId="20" fillId="33" borderId="22" xfId="0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center" vertical="center" wrapText="1"/>
    </xf>
    <xf numFmtId="164" fontId="20" fillId="35" borderId="23" xfId="0" applyNumberFormat="1" applyFont="1" applyFill="1" applyBorder="1" applyAlignment="1">
      <alignment horizontal="center" vertical="center" wrapText="1"/>
    </xf>
    <xf numFmtId="164" fontId="20" fillId="35" borderId="22" xfId="0" applyNumberFormat="1" applyFont="1" applyFill="1" applyBorder="1" applyAlignment="1">
      <alignment horizontal="center" vertical="center" wrapText="1"/>
    </xf>
    <xf numFmtId="164" fontId="20" fillId="33" borderId="22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top" wrapText="1"/>
    </xf>
    <xf numFmtId="0" fontId="28" fillId="33" borderId="0" xfId="0" applyFont="1" applyFill="1" applyAlignment="1">
      <alignment horizontal="left" vertical="center" wrapText="1"/>
    </xf>
    <xf numFmtId="0" fontId="28" fillId="33" borderId="0" xfId="0" applyFont="1" applyFill="1" applyAlignment="1">
      <alignment horizontal="center" vertical="center" wrapText="1"/>
    </xf>
    <xf numFmtId="0" fontId="28" fillId="33" borderId="0" xfId="0" applyFont="1" applyFill="1" applyAlignment="1">
      <alignment vertical="center" wrapText="1"/>
    </xf>
    <xf numFmtId="43" fontId="28" fillId="33" borderId="0" xfId="42" applyFont="1" applyFill="1" applyBorder="1" applyAlignment="1">
      <alignment vertical="center" wrapText="1"/>
    </xf>
    <xf numFmtId="4" fontId="28" fillId="33" borderId="0" xfId="0" applyNumberFormat="1" applyFont="1" applyFill="1" applyAlignment="1">
      <alignment vertical="center" wrapText="1"/>
    </xf>
    <xf numFmtId="0" fontId="29" fillId="33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33" borderId="0" xfId="0" applyFont="1" applyFill="1" applyAlignment="1">
      <alignment vertical="center" wrapText="1"/>
    </xf>
    <xf numFmtId="0" fontId="30" fillId="33" borderId="0" xfId="0" applyFont="1" applyFill="1" applyAlignment="1">
      <alignment horizontal="center" vertical="center" wrapText="1"/>
    </xf>
    <xf numFmtId="43" fontId="30" fillId="33" borderId="0" xfId="0" applyNumberFormat="1" applyFont="1" applyFill="1" applyAlignment="1">
      <alignment vertical="center" wrapText="1"/>
    </xf>
    <xf numFmtId="4" fontId="30" fillId="33" borderId="0" xfId="0" applyNumberFormat="1" applyFont="1" applyFill="1" applyAlignment="1">
      <alignment vertical="center" wrapText="1"/>
    </xf>
    <xf numFmtId="0" fontId="0" fillId="3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0" fillId="33" borderId="0" xfId="0" applyFill="1" applyAlignment="1">
      <alignment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0" fillId="33" borderId="0" xfId="0" applyFill="1" applyAlignment="1">
      <alignment horizontal="left" vertical="center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left" vertical="center" wrapText="1"/>
    </xf>
    <xf numFmtId="4" fontId="0" fillId="33" borderId="0" xfId="0" applyNumberFormat="1" applyFill="1" applyAlignment="1">
      <alignment horizontal="left" vertical="center" wrapText="1"/>
    </xf>
    <xf numFmtId="4" fontId="0" fillId="0" borderId="0" xfId="0" applyNumberFormat="1" applyAlignment="1">
      <alignment wrapText="1"/>
    </xf>
    <xf numFmtId="0" fontId="28" fillId="33" borderId="0" xfId="0" applyFont="1" applyFill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1" fillId="33" borderId="0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 wrapText="1"/>
    </xf>
    <xf numFmtId="0" fontId="23" fillId="34" borderId="13" xfId="0" applyFont="1" applyFill="1" applyBorder="1" applyAlignment="1">
      <alignment horizontal="center" vertical="center" wrapText="1"/>
    </xf>
    <xf numFmtId="0" fontId="23" fillId="34" borderId="17" xfId="0" applyFont="1" applyFill="1" applyBorder="1" applyAlignment="1">
      <alignment horizontal="center" vertical="center" wrapText="1"/>
    </xf>
    <xf numFmtId="0" fontId="23" fillId="34" borderId="24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23" fillId="34" borderId="26" xfId="0" applyFont="1" applyFill="1" applyBorder="1" applyAlignment="1">
      <alignment horizontal="center" vertical="center" wrapText="1"/>
    </xf>
    <xf numFmtId="0" fontId="23" fillId="34" borderId="27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16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25" fillId="33" borderId="0" xfId="0" applyFont="1" applyFill="1" applyAlignment="1">
      <alignment horizontal="center" wrapText="1"/>
    </xf>
    <xf numFmtId="0" fontId="25" fillId="33" borderId="19" xfId="0" applyFont="1" applyFill="1" applyBorder="1" applyAlignment="1">
      <alignment horizontal="center" vertical="center" wrapText="1"/>
    </xf>
    <xf numFmtId="0" fontId="25" fillId="33" borderId="0" xfId="0" applyFont="1" applyFill="1" applyBorder="1" applyAlignment="1">
      <alignment horizontal="center" vertical="center" wrapText="1"/>
    </xf>
    <xf numFmtId="0" fontId="23" fillId="34" borderId="32" xfId="0" applyFont="1" applyFill="1" applyBorder="1" applyAlignment="1">
      <alignment horizontal="center" vertical="center" wrapText="1"/>
    </xf>
    <xf numFmtId="0" fontId="23" fillId="34" borderId="33" xfId="0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center" vertical="center" wrapText="1"/>
    </xf>
    <xf numFmtId="0" fontId="23" fillId="34" borderId="28" xfId="0" applyFont="1" applyFill="1" applyBorder="1" applyAlignment="1">
      <alignment horizontal="center" vertical="center" wrapText="1"/>
    </xf>
    <xf numFmtId="0" fontId="23" fillId="34" borderId="31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/>
    </xf>
    <xf numFmtId="0" fontId="23" fillId="34" borderId="30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178492</xdr:colOff>
      <xdr:row>0</xdr:row>
      <xdr:rowOff>0</xdr:rowOff>
    </xdr:from>
    <xdr:to>
      <xdr:col>8</xdr:col>
      <xdr:colOff>444500</xdr:colOff>
      <xdr:row>1</xdr:row>
      <xdr:rowOff>106467</xdr:rowOff>
    </xdr:to>
    <xdr:pic>
      <xdr:nvPicPr>
        <xdr:cNvPr id="4" name="Imagen 3" descr="PAPEL CABECILLA TRABAJO-0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1306867" y="0"/>
          <a:ext cx="3456883" cy="17892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10203</xdr:colOff>
      <xdr:row>226</xdr:row>
      <xdr:rowOff>122464</xdr:rowOff>
    </xdr:from>
    <xdr:to>
      <xdr:col>16</xdr:col>
      <xdr:colOff>501666</xdr:colOff>
      <xdr:row>231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71882" y="87711643"/>
          <a:ext cx="2355641" cy="103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471147</xdr:colOff>
      <xdr:row>226</xdr:row>
      <xdr:rowOff>227238</xdr:rowOff>
    </xdr:from>
    <xdr:to>
      <xdr:col>1</xdr:col>
      <xdr:colOff>2667000</xdr:colOff>
      <xdr:row>230</xdr:row>
      <xdr:rowOff>153357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147" y="87816417"/>
          <a:ext cx="2685710" cy="824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10771</xdr:colOff>
      <xdr:row>227</xdr:row>
      <xdr:rowOff>13608</xdr:rowOff>
    </xdr:from>
    <xdr:to>
      <xdr:col>7</xdr:col>
      <xdr:colOff>391072</xdr:colOff>
      <xdr:row>230</xdr:row>
      <xdr:rowOff>236085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0271" y="87857921"/>
          <a:ext cx="2475801" cy="889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240"/>
  <sheetViews>
    <sheetView tabSelected="1" view="pageBreakPreview" topLeftCell="A217" zoomScale="40" zoomScaleNormal="55" zoomScaleSheetLayoutView="40" zoomScalePageLayoutView="25" workbookViewId="0">
      <selection activeCell="R227" sqref="R227"/>
    </sheetView>
  </sheetViews>
  <sheetFormatPr defaultColWidth="11.42578125" defaultRowHeight="16.5" x14ac:dyDescent="0.25"/>
  <cols>
    <col min="1" max="1" width="7.42578125" style="2" customWidth="1"/>
    <col min="2" max="2" width="51" style="2" customWidth="1"/>
    <col min="3" max="3" width="15.7109375" style="44" customWidth="1"/>
    <col min="4" max="4" width="56.42578125" style="1" customWidth="1"/>
    <col min="5" max="5" width="37.85546875" style="2" customWidth="1"/>
    <col min="6" max="8" width="15.85546875" style="44" customWidth="1"/>
    <col min="9" max="9" width="16" style="2" customWidth="1"/>
    <col min="10" max="10" width="13.140625" style="23" customWidth="1"/>
    <col min="11" max="11" width="13.140625" style="2" customWidth="1"/>
    <col min="12" max="12" width="14.85546875" style="23" customWidth="1"/>
    <col min="13" max="14" width="13.140625" style="2" customWidth="1"/>
    <col min="15" max="15" width="14.85546875" style="23" customWidth="1"/>
    <col min="16" max="17" width="13.140625" style="2" customWidth="1"/>
    <col min="18" max="18" width="17.140625" style="2" customWidth="1"/>
    <col min="19" max="20" width="13.140625" style="2" customWidth="1"/>
    <col min="21" max="21" width="12.5703125" style="2" customWidth="1"/>
    <col min="22" max="16384" width="11.42578125" style="2"/>
  </cols>
  <sheetData>
    <row r="1" spans="1:22" ht="132.75" customHeight="1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2" ht="32.25" customHeight="1" x14ac:dyDescent="0.5">
      <c r="A2" s="92" t="s">
        <v>391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2" ht="26.25" thickBot="1" x14ac:dyDescent="0.3">
      <c r="A3" s="93" t="s">
        <v>372</v>
      </c>
      <c r="B3" s="93"/>
      <c r="C3" s="93"/>
      <c r="D3" s="93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1"/>
    </row>
    <row r="4" spans="1:22" s="18" customFormat="1" ht="32.25" customHeight="1" x14ac:dyDescent="0.25">
      <c r="A4" s="81" t="s">
        <v>2</v>
      </c>
      <c r="B4" s="81" t="s">
        <v>0</v>
      </c>
      <c r="C4" s="81" t="s">
        <v>306</v>
      </c>
      <c r="D4" s="84" t="s">
        <v>3</v>
      </c>
      <c r="E4" s="81" t="s">
        <v>42</v>
      </c>
      <c r="F4" s="81" t="s">
        <v>309</v>
      </c>
      <c r="G4" s="81" t="s">
        <v>30</v>
      </c>
      <c r="H4" s="81" t="s">
        <v>31</v>
      </c>
      <c r="I4" s="81" t="s">
        <v>4</v>
      </c>
      <c r="J4" s="81" t="s">
        <v>41</v>
      </c>
      <c r="K4" s="81" t="s">
        <v>43</v>
      </c>
      <c r="L4" s="87" t="s">
        <v>5</v>
      </c>
      <c r="M4" s="88"/>
      <c r="N4" s="88"/>
      <c r="O4" s="88"/>
      <c r="P4" s="88"/>
      <c r="Q4" s="89"/>
      <c r="R4" s="87" t="s">
        <v>6</v>
      </c>
      <c r="S4" s="89"/>
      <c r="T4" s="81" t="s">
        <v>40</v>
      </c>
      <c r="U4" s="81" t="s">
        <v>7</v>
      </c>
      <c r="V4" s="17"/>
    </row>
    <row r="5" spans="1:22" s="18" customFormat="1" ht="39.75" customHeight="1" x14ac:dyDescent="0.25">
      <c r="A5" s="82"/>
      <c r="B5" s="82"/>
      <c r="C5" s="82"/>
      <c r="D5" s="85"/>
      <c r="E5" s="82"/>
      <c r="F5" s="82"/>
      <c r="G5" s="82"/>
      <c r="H5" s="82"/>
      <c r="I5" s="82"/>
      <c r="J5" s="82"/>
      <c r="K5" s="82"/>
      <c r="L5" s="95" t="s">
        <v>8</v>
      </c>
      <c r="M5" s="96"/>
      <c r="N5" s="97" t="s">
        <v>34</v>
      </c>
      <c r="O5" s="99" t="s">
        <v>9</v>
      </c>
      <c r="P5" s="96"/>
      <c r="Q5" s="100" t="s">
        <v>37</v>
      </c>
      <c r="R5" s="102" t="s">
        <v>38</v>
      </c>
      <c r="S5" s="100" t="s">
        <v>39</v>
      </c>
      <c r="T5" s="82"/>
      <c r="U5" s="82"/>
      <c r="V5" s="17"/>
    </row>
    <row r="6" spans="1:22" s="18" customFormat="1" ht="52.5" customHeight="1" thickBot="1" x14ac:dyDescent="0.3">
      <c r="A6" s="83"/>
      <c r="B6" s="83"/>
      <c r="C6" s="83"/>
      <c r="D6" s="86"/>
      <c r="E6" s="83"/>
      <c r="F6" s="83"/>
      <c r="G6" s="83"/>
      <c r="H6" s="83"/>
      <c r="I6" s="83"/>
      <c r="J6" s="83"/>
      <c r="K6" s="83"/>
      <c r="L6" s="16" t="s">
        <v>32</v>
      </c>
      <c r="M6" s="7" t="s">
        <v>33</v>
      </c>
      <c r="N6" s="98"/>
      <c r="O6" s="15" t="s">
        <v>35</v>
      </c>
      <c r="P6" s="7" t="s">
        <v>36</v>
      </c>
      <c r="Q6" s="101"/>
      <c r="R6" s="103"/>
      <c r="S6" s="101"/>
      <c r="T6" s="83"/>
      <c r="U6" s="83"/>
      <c r="V6" s="17"/>
    </row>
    <row r="7" spans="1:22" s="23" customFormat="1" ht="30" customHeight="1" x14ac:dyDescent="0.25">
      <c r="A7" s="19">
        <v>1</v>
      </c>
      <c r="B7" s="12" t="s">
        <v>218</v>
      </c>
      <c r="C7" s="19" t="s">
        <v>307</v>
      </c>
      <c r="D7" s="12" t="s">
        <v>49</v>
      </c>
      <c r="E7" s="12" t="s">
        <v>219</v>
      </c>
      <c r="F7" s="19" t="s">
        <v>290</v>
      </c>
      <c r="G7" s="49" t="s">
        <v>291</v>
      </c>
      <c r="H7" s="49" t="s">
        <v>291</v>
      </c>
      <c r="I7" s="20">
        <v>80000</v>
      </c>
      <c r="J7" s="20">
        <v>7063.34</v>
      </c>
      <c r="K7" s="20">
        <v>25</v>
      </c>
      <c r="L7" s="20">
        <f t="shared" ref="L7:L90" si="0">I7*2.87%</f>
        <v>2296</v>
      </c>
      <c r="M7" s="20">
        <f t="shared" ref="M7:M53" si="1">I7*7.1%</f>
        <v>5679.9999999999991</v>
      </c>
      <c r="N7" s="20">
        <f t="shared" ref="N7:N53" si="2">I7*1.1%</f>
        <v>880.00000000000011</v>
      </c>
      <c r="O7" s="20">
        <f t="shared" ref="O7:O53" si="3">I7*3.04%</f>
        <v>2432</v>
      </c>
      <c r="P7" s="20">
        <f t="shared" ref="P7:P53" si="4">I7*7.09%</f>
        <v>5672</v>
      </c>
      <c r="Q7" s="20">
        <f t="shared" ref="Q7:Q53" si="5">+L7+O7</f>
        <v>4728</v>
      </c>
      <c r="R7" s="20">
        <f t="shared" ref="R7:R52" si="6">SUM(J7+K7+L7+O7)</f>
        <v>11816.34</v>
      </c>
      <c r="S7" s="20">
        <f t="shared" ref="S7:S53" si="7">SUM(M7+N7+P7)</f>
        <v>12232</v>
      </c>
      <c r="T7" s="20">
        <f t="shared" ref="T7:T53" si="8">I7-R7</f>
        <v>68183.66</v>
      </c>
      <c r="U7" s="21" t="s">
        <v>50</v>
      </c>
      <c r="V7" s="22"/>
    </row>
    <row r="8" spans="1:22" s="23" customFormat="1" ht="30" customHeight="1" x14ac:dyDescent="0.25">
      <c r="A8" s="19">
        <v>2</v>
      </c>
      <c r="B8" s="13" t="s">
        <v>220</v>
      </c>
      <c r="C8" s="45" t="s">
        <v>307</v>
      </c>
      <c r="D8" s="13" t="s">
        <v>49</v>
      </c>
      <c r="E8" s="13" t="s">
        <v>219</v>
      </c>
      <c r="F8" s="45" t="s">
        <v>290</v>
      </c>
      <c r="G8" s="50" t="s">
        <v>291</v>
      </c>
      <c r="H8" s="50" t="s">
        <v>291</v>
      </c>
      <c r="I8" s="24">
        <v>80000</v>
      </c>
      <c r="J8" s="24">
        <v>7400.87</v>
      </c>
      <c r="K8" s="24">
        <v>25</v>
      </c>
      <c r="L8" s="20">
        <f t="shared" si="0"/>
        <v>2296</v>
      </c>
      <c r="M8" s="24">
        <f t="shared" si="1"/>
        <v>5679.9999999999991</v>
      </c>
      <c r="N8" s="24">
        <f t="shared" si="2"/>
        <v>880.00000000000011</v>
      </c>
      <c r="O8" s="24">
        <f t="shared" si="3"/>
        <v>2432</v>
      </c>
      <c r="P8" s="24">
        <f t="shared" si="4"/>
        <v>5672</v>
      </c>
      <c r="Q8" s="24">
        <f t="shared" si="5"/>
        <v>4728</v>
      </c>
      <c r="R8" s="24">
        <f t="shared" si="6"/>
        <v>12153.869999999999</v>
      </c>
      <c r="S8" s="24">
        <f t="shared" si="7"/>
        <v>12232</v>
      </c>
      <c r="T8" s="24">
        <f t="shared" si="8"/>
        <v>67846.13</v>
      </c>
      <c r="U8" s="21" t="s">
        <v>50</v>
      </c>
      <c r="V8" s="22"/>
    </row>
    <row r="9" spans="1:22" s="23" customFormat="1" ht="30" customHeight="1" x14ac:dyDescent="0.25">
      <c r="A9" s="19">
        <v>3</v>
      </c>
      <c r="B9" s="13" t="s">
        <v>154</v>
      </c>
      <c r="C9" s="45" t="s">
        <v>308</v>
      </c>
      <c r="D9" s="13" t="s">
        <v>49</v>
      </c>
      <c r="E9" s="13" t="s">
        <v>155</v>
      </c>
      <c r="F9" s="45" t="s">
        <v>290</v>
      </c>
      <c r="G9" s="50" t="s">
        <v>291</v>
      </c>
      <c r="H9" s="50" t="s">
        <v>291</v>
      </c>
      <c r="I9" s="24">
        <v>100000</v>
      </c>
      <c r="J9" s="24">
        <v>12105.37</v>
      </c>
      <c r="K9" s="24">
        <v>25</v>
      </c>
      <c r="L9" s="20">
        <v>2870</v>
      </c>
      <c r="M9" s="24">
        <f t="shared" si="1"/>
        <v>7099.9999999999991</v>
      </c>
      <c r="N9" s="24">
        <f t="shared" si="2"/>
        <v>1100</v>
      </c>
      <c r="O9" s="24">
        <v>3040</v>
      </c>
      <c r="P9" s="24">
        <f t="shared" si="4"/>
        <v>7090.0000000000009</v>
      </c>
      <c r="Q9" s="24">
        <f t="shared" si="5"/>
        <v>5910</v>
      </c>
      <c r="R9" s="24">
        <f t="shared" si="6"/>
        <v>18040.370000000003</v>
      </c>
      <c r="S9" s="24">
        <f t="shared" si="7"/>
        <v>15290</v>
      </c>
      <c r="T9" s="24">
        <f t="shared" si="8"/>
        <v>81959.63</v>
      </c>
      <c r="U9" s="21" t="s">
        <v>50</v>
      </c>
      <c r="V9" s="22"/>
    </row>
    <row r="10" spans="1:22" s="23" customFormat="1" ht="30" customHeight="1" x14ac:dyDescent="0.25">
      <c r="A10" s="19">
        <v>4</v>
      </c>
      <c r="B10" s="13" t="s">
        <v>359</v>
      </c>
      <c r="C10" s="45" t="s">
        <v>307</v>
      </c>
      <c r="D10" s="13" t="s">
        <v>49</v>
      </c>
      <c r="E10" s="13" t="s">
        <v>360</v>
      </c>
      <c r="F10" s="45" t="s">
        <v>290</v>
      </c>
      <c r="G10" s="50" t="s">
        <v>291</v>
      </c>
      <c r="H10" s="50" t="s">
        <v>291</v>
      </c>
      <c r="I10" s="24">
        <v>40000</v>
      </c>
      <c r="J10" s="24">
        <v>442.65</v>
      </c>
      <c r="K10" s="24">
        <v>25</v>
      </c>
      <c r="L10" s="20">
        <f t="shared" ref="L10" si="9">I10*2.87%</f>
        <v>1148</v>
      </c>
      <c r="M10" s="24">
        <f t="shared" ref="M10" si="10">I10*7.1%</f>
        <v>2839.9999999999995</v>
      </c>
      <c r="N10" s="24">
        <f t="shared" ref="N10" si="11">I10*1.1%</f>
        <v>440.00000000000006</v>
      </c>
      <c r="O10" s="24">
        <f t="shared" ref="O10" si="12">I10*3.04%</f>
        <v>1216</v>
      </c>
      <c r="P10" s="24">
        <f t="shared" ref="P10" si="13">I10*7.09%</f>
        <v>2836</v>
      </c>
      <c r="Q10" s="24">
        <f t="shared" ref="Q10" si="14">+L10+O10</f>
        <v>2364</v>
      </c>
      <c r="R10" s="24">
        <f t="shared" ref="R10" si="15">SUM(J10+K10+L10+O10)</f>
        <v>2831.65</v>
      </c>
      <c r="S10" s="24">
        <f t="shared" ref="S10" si="16">SUM(M10+N10+P10)</f>
        <v>6116</v>
      </c>
      <c r="T10" s="24">
        <f t="shared" ref="T10" si="17">I10-R10</f>
        <v>37168.35</v>
      </c>
      <c r="U10" s="21" t="s">
        <v>50</v>
      </c>
      <c r="V10" s="22"/>
    </row>
    <row r="11" spans="1:22" s="23" customFormat="1" ht="30" customHeight="1" x14ac:dyDescent="0.25">
      <c r="A11" s="19">
        <v>5</v>
      </c>
      <c r="B11" s="13" t="s">
        <v>354</v>
      </c>
      <c r="C11" s="45" t="s">
        <v>308</v>
      </c>
      <c r="D11" s="13" t="s">
        <v>49</v>
      </c>
      <c r="E11" s="13" t="s">
        <v>355</v>
      </c>
      <c r="F11" s="45" t="s">
        <v>290</v>
      </c>
      <c r="G11" s="50" t="s">
        <v>291</v>
      </c>
      <c r="H11" s="50" t="s">
        <v>291</v>
      </c>
      <c r="I11" s="24">
        <v>50000</v>
      </c>
      <c r="J11" s="24">
        <v>1651.48</v>
      </c>
      <c r="K11" s="24">
        <v>25</v>
      </c>
      <c r="L11" s="20">
        <v>1435</v>
      </c>
      <c r="M11" s="24">
        <f t="shared" si="1"/>
        <v>3549.9999999999995</v>
      </c>
      <c r="N11" s="24">
        <f t="shared" si="2"/>
        <v>550</v>
      </c>
      <c r="O11" s="24">
        <f t="shared" si="3"/>
        <v>1520</v>
      </c>
      <c r="P11" s="24">
        <f t="shared" si="4"/>
        <v>3545.0000000000005</v>
      </c>
      <c r="Q11" s="24">
        <f t="shared" si="5"/>
        <v>2955</v>
      </c>
      <c r="R11" s="24">
        <f>SUM(J11+K11+L11+O11)</f>
        <v>4631.4799999999996</v>
      </c>
      <c r="S11" s="24">
        <f>SUM(M11+N11+P11)</f>
        <v>7645</v>
      </c>
      <c r="T11" s="24">
        <f>I11-R11</f>
        <v>45368.520000000004</v>
      </c>
      <c r="U11" s="21" t="s">
        <v>50</v>
      </c>
      <c r="V11" s="22"/>
    </row>
    <row r="12" spans="1:22" s="23" customFormat="1" ht="30" customHeight="1" x14ac:dyDescent="0.25">
      <c r="A12" s="19">
        <v>6</v>
      </c>
      <c r="B12" s="13" t="s">
        <v>47</v>
      </c>
      <c r="C12" s="45" t="s">
        <v>308</v>
      </c>
      <c r="D12" s="13" t="s">
        <v>49</v>
      </c>
      <c r="E12" s="13" t="s">
        <v>48</v>
      </c>
      <c r="F12" s="45" t="s">
        <v>290</v>
      </c>
      <c r="G12" s="50" t="s">
        <v>291</v>
      </c>
      <c r="H12" s="50" t="s">
        <v>291</v>
      </c>
      <c r="I12" s="24">
        <v>65000</v>
      </c>
      <c r="J12" s="24">
        <v>4427.58</v>
      </c>
      <c r="K12" s="24">
        <v>25</v>
      </c>
      <c r="L12" s="20">
        <f t="shared" si="0"/>
        <v>1865.5</v>
      </c>
      <c r="M12" s="24">
        <f>I12*7.1%</f>
        <v>4615</v>
      </c>
      <c r="N12" s="24">
        <f>I12*1.1%</f>
        <v>715.00000000000011</v>
      </c>
      <c r="O12" s="24">
        <f>I12*3.04%</f>
        <v>1976</v>
      </c>
      <c r="P12" s="24">
        <f>I12*7.09%</f>
        <v>4608.5</v>
      </c>
      <c r="Q12" s="24">
        <f>+L12+O12</f>
        <v>3841.5</v>
      </c>
      <c r="R12" s="24">
        <f>SUM(J12+K12+L12+O12)</f>
        <v>8294.08</v>
      </c>
      <c r="S12" s="24">
        <f>SUM(M12+N12+P12)</f>
        <v>9938.5</v>
      </c>
      <c r="T12" s="24">
        <f>I12-R12</f>
        <v>56705.919999999998</v>
      </c>
      <c r="U12" s="21" t="s">
        <v>50</v>
      </c>
      <c r="V12" s="22"/>
    </row>
    <row r="13" spans="1:22" s="23" customFormat="1" ht="30" customHeight="1" x14ac:dyDescent="0.25">
      <c r="A13" s="19">
        <v>7</v>
      </c>
      <c r="B13" s="13" t="s">
        <v>257</v>
      </c>
      <c r="C13" s="45" t="s">
        <v>308</v>
      </c>
      <c r="D13" s="13" t="s">
        <v>210</v>
      </c>
      <c r="E13" s="13" t="s">
        <v>258</v>
      </c>
      <c r="F13" s="45" t="s">
        <v>290</v>
      </c>
      <c r="G13" s="50" t="s">
        <v>291</v>
      </c>
      <c r="H13" s="50" t="s">
        <v>291</v>
      </c>
      <c r="I13" s="24">
        <v>41000</v>
      </c>
      <c r="J13" s="24">
        <v>583.79</v>
      </c>
      <c r="K13" s="24">
        <v>25</v>
      </c>
      <c r="L13" s="20">
        <f>I13*2.87%</f>
        <v>1176.7</v>
      </c>
      <c r="M13" s="24">
        <f>I13*7.1%</f>
        <v>2910.9999999999995</v>
      </c>
      <c r="N13" s="24">
        <f>I13*1.1%</f>
        <v>451.00000000000006</v>
      </c>
      <c r="O13" s="24">
        <f>I13*3.04%</f>
        <v>1246.4000000000001</v>
      </c>
      <c r="P13" s="24">
        <f>I13*7.09%</f>
        <v>2906.9</v>
      </c>
      <c r="Q13" s="24">
        <f>+L13+O13</f>
        <v>2423.1000000000004</v>
      </c>
      <c r="R13" s="24">
        <f>SUM(J13+K13+L13+O13)</f>
        <v>3031.8900000000003</v>
      </c>
      <c r="S13" s="24">
        <f>SUM(M13+N13+P13)</f>
        <v>6268.9</v>
      </c>
      <c r="T13" s="24">
        <f>I13-R13</f>
        <v>37968.11</v>
      </c>
      <c r="U13" s="21" t="s">
        <v>50</v>
      </c>
      <c r="V13" s="22"/>
    </row>
    <row r="14" spans="1:22" s="23" customFormat="1" ht="30" customHeight="1" x14ac:dyDescent="0.25">
      <c r="A14" s="19">
        <v>8</v>
      </c>
      <c r="B14" s="13" t="s">
        <v>205</v>
      </c>
      <c r="C14" s="45" t="s">
        <v>307</v>
      </c>
      <c r="D14" s="13" t="s">
        <v>207</v>
      </c>
      <c r="E14" s="13" t="s">
        <v>206</v>
      </c>
      <c r="F14" s="45" t="s">
        <v>290</v>
      </c>
      <c r="G14" s="50" t="s">
        <v>291</v>
      </c>
      <c r="H14" s="50" t="s">
        <v>291</v>
      </c>
      <c r="I14" s="24">
        <v>46000</v>
      </c>
      <c r="J14" s="24">
        <v>1289.46</v>
      </c>
      <c r="K14" s="24">
        <v>25</v>
      </c>
      <c r="L14" s="20">
        <f t="shared" si="0"/>
        <v>1320.2</v>
      </c>
      <c r="M14" s="24">
        <f t="shared" si="1"/>
        <v>3265.9999999999995</v>
      </c>
      <c r="N14" s="24">
        <f t="shared" si="2"/>
        <v>506.00000000000006</v>
      </c>
      <c r="O14" s="24">
        <f t="shared" si="3"/>
        <v>1398.4</v>
      </c>
      <c r="P14" s="24">
        <f t="shared" si="4"/>
        <v>3261.4</v>
      </c>
      <c r="Q14" s="24">
        <f t="shared" si="5"/>
        <v>2718.6000000000004</v>
      </c>
      <c r="R14" s="24">
        <f t="shared" si="6"/>
        <v>4033.06</v>
      </c>
      <c r="S14" s="24">
        <f t="shared" si="7"/>
        <v>7033.4</v>
      </c>
      <c r="T14" s="24">
        <f t="shared" si="8"/>
        <v>41966.94</v>
      </c>
      <c r="U14" s="21" t="s">
        <v>50</v>
      </c>
      <c r="V14" s="22"/>
    </row>
    <row r="15" spans="1:22" s="23" customFormat="1" ht="30" customHeight="1" x14ac:dyDescent="0.25">
      <c r="A15" s="19">
        <v>9</v>
      </c>
      <c r="B15" s="13" t="s">
        <v>156</v>
      </c>
      <c r="C15" s="45" t="s">
        <v>307</v>
      </c>
      <c r="D15" s="13" t="s">
        <v>53</v>
      </c>
      <c r="E15" s="13" t="s">
        <v>21</v>
      </c>
      <c r="F15" s="45" t="s">
        <v>290</v>
      </c>
      <c r="G15" s="50" t="s">
        <v>291</v>
      </c>
      <c r="H15" s="50" t="s">
        <v>291</v>
      </c>
      <c r="I15" s="24">
        <v>90000</v>
      </c>
      <c r="J15" s="24">
        <v>9753.1200000000008</v>
      </c>
      <c r="K15" s="24">
        <v>25</v>
      </c>
      <c r="L15" s="20">
        <f t="shared" si="0"/>
        <v>2583</v>
      </c>
      <c r="M15" s="24">
        <f t="shared" si="1"/>
        <v>6389.9999999999991</v>
      </c>
      <c r="N15" s="24">
        <f t="shared" si="2"/>
        <v>990.00000000000011</v>
      </c>
      <c r="O15" s="24">
        <f t="shared" si="3"/>
        <v>2736</v>
      </c>
      <c r="P15" s="24">
        <f t="shared" si="4"/>
        <v>6381</v>
      </c>
      <c r="Q15" s="24">
        <f t="shared" si="5"/>
        <v>5319</v>
      </c>
      <c r="R15" s="24">
        <f t="shared" si="6"/>
        <v>15097.12</v>
      </c>
      <c r="S15" s="24">
        <f t="shared" si="7"/>
        <v>13761</v>
      </c>
      <c r="T15" s="24">
        <f t="shared" si="8"/>
        <v>74902.880000000005</v>
      </c>
      <c r="U15" s="21" t="s">
        <v>50</v>
      </c>
      <c r="V15" s="22"/>
    </row>
    <row r="16" spans="1:22" s="23" customFormat="1" ht="30" customHeight="1" x14ac:dyDescent="0.25">
      <c r="A16" s="19">
        <v>10</v>
      </c>
      <c r="B16" s="13" t="s">
        <v>374</v>
      </c>
      <c r="C16" s="45" t="s">
        <v>307</v>
      </c>
      <c r="D16" s="13" t="s">
        <v>53</v>
      </c>
      <c r="E16" s="13" t="s">
        <v>375</v>
      </c>
      <c r="F16" s="45" t="s">
        <v>290</v>
      </c>
      <c r="G16" s="50" t="s">
        <v>291</v>
      </c>
      <c r="H16" s="50" t="s">
        <v>291</v>
      </c>
      <c r="I16" s="24">
        <v>61000</v>
      </c>
      <c r="J16" s="24">
        <v>3674.86</v>
      </c>
      <c r="K16" s="24">
        <v>25</v>
      </c>
      <c r="L16" s="20">
        <f t="shared" si="0"/>
        <v>1750.7</v>
      </c>
      <c r="M16" s="24">
        <f t="shared" si="1"/>
        <v>4331</v>
      </c>
      <c r="N16" s="24">
        <f t="shared" si="2"/>
        <v>671.00000000000011</v>
      </c>
      <c r="O16" s="24">
        <f t="shared" si="3"/>
        <v>1854.4</v>
      </c>
      <c r="P16" s="24">
        <f t="shared" si="4"/>
        <v>4324.9000000000005</v>
      </c>
      <c r="Q16" s="24">
        <f t="shared" si="5"/>
        <v>3605.1000000000004</v>
      </c>
      <c r="R16" s="24">
        <f t="shared" si="6"/>
        <v>7304.9600000000009</v>
      </c>
      <c r="S16" s="24">
        <f t="shared" si="7"/>
        <v>9326.9000000000015</v>
      </c>
      <c r="T16" s="24">
        <f t="shared" si="8"/>
        <v>53695.040000000001</v>
      </c>
      <c r="U16" s="21"/>
      <c r="V16" s="22"/>
    </row>
    <row r="17" spans="1:72" s="23" customFormat="1" ht="30" customHeight="1" x14ac:dyDescent="0.25">
      <c r="A17" s="19">
        <v>11</v>
      </c>
      <c r="B17" s="13" t="s">
        <v>376</v>
      </c>
      <c r="C17" s="45" t="s">
        <v>308</v>
      </c>
      <c r="D17" s="13" t="s">
        <v>53</v>
      </c>
      <c r="E17" s="13" t="s">
        <v>375</v>
      </c>
      <c r="F17" s="45" t="s">
        <v>290</v>
      </c>
      <c r="G17" s="50" t="s">
        <v>291</v>
      </c>
      <c r="H17" s="50" t="s">
        <v>291</v>
      </c>
      <c r="I17" s="24">
        <v>54900</v>
      </c>
      <c r="J17" s="24">
        <v>2545.56</v>
      </c>
      <c r="K17" s="24">
        <v>25</v>
      </c>
      <c r="L17" s="20">
        <f t="shared" si="0"/>
        <v>1575.6299999999999</v>
      </c>
      <c r="M17" s="24">
        <f t="shared" si="1"/>
        <v>3897.8999999999996</v>
      </c>
      <c r="N17" s="24">
        <f t="shared" si="2"/>
        <v>603.90000000000009</v>
      </c>
      <c r="O17" s="24">
        <f t="shared" si="3"/>
        <v>1668.96</v>
      </c>
      <c r="P17" s="24">
        <f t="shared" si="4"/>
        <v>3892.4100000000003</v>
      </c>
      <c r="Q17" s="24">
        <f t="shared" si="5"/>
        <v>3244.59</v>
      </c>
      <c r="R17" s="24">
        <f t="shared" si="6"/>
        <v>5815.15</v>
      </c>
      <c r="S17" s="24">
        <f t="shared" si="7"/>
        <v>8394.2099999999991</v>
      </c>
      <c r="T17" s="24">
        <f t="shared" si="8"/>
        <v>49084.85</v>
      </c>
      <c r="U17" s="21"/>
      <c r="V17" s="22"/>
    </row>
    <row r="18" spans="1:72" s="25" customFormat="1" ht="30" customHeight="1" x14ac:dyDescent="0.25">
      <c r="A18" s="19">
        <v>12</v>
      </c>
      <c r="B18" s="13" t="s">
        <v>292</v>
      </c>
      <c r="C18" s="45" t="s">
        <v>308</v>
      </c>
      <c r="D18" s="13" t="s">
        <v>293</v>
      </c>
      <c r="E18" s="13" t="s">
        <v>294</v>
      </c>
      <c r="F18" s="45" t="s">
        <v>290</v>
      </c>
      <c r="G18" s="50" t="s">
        <v>291</v>
      </c>
      <c r="H18" s="50" t="s">
        <v>291</v>
      </c>
      <c r="I18" s="24">
        <v>155000</v>
      </c>
      <c r="J18" s="24">
        <v>24705.21</v>
      </c>
      <c r="K18" s="24">
        <v>25</v>
      </c>
      <c r="L18" s="20">
        <f t="shared" si="0"/>
        <v>4448.5</v>
      </c>
      <c r="M18" s="24">
        <f t="shared" si="1"/>
        <v>11004.999999999998</v>
      </c>
      <c r="N18" s="24">
        <f t="shared" si="2"/>
        <v>1705.0000000000002</v>
      </c>
      <c r="O18" s="24">
        <f t="shared" si="3"/>
        <v>4712</v>
      </c>
      <c r="P18" s="24">
        <f t="shared" si="4"/>
        <v>10989.5</v>
      </c>
      <c r="Q18" s="24">
        <f t="shared" si="5"/>
        <v>9160.5</v>
      </c>
      <c r="R18" s="24">
        <f t="shared" si="6"/>
        <v>33890.71</v>
      </c>
      <c r="S18" s="24">
        <f t="shared" si="7"/>
        <v>23699.5</v>
      </c>
      <c r="T18" s="24">
        <f t="shared" si="8"/>
        <v>121109.29000000001</v>
      </c>
      <c r="U18" s="21" t="s">
        <v>50</v>
      </c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</row>
    <row r="19" spans="1:72" s="23" customFormat="1" ht="30" customHeight="1" x14ac:dyDescent="0.25">
      <c r="A19" s="19">
        <v>13</v>
      </c>
      <c r="B19" s="13" t="s">
        <v>260</v>
      </c>
      <c r="C19" s="45" t="s">
        <v>308</v>
      </c>
      <c r="D19" s="13" t="s">
        <v>210</v>
      </c>
      <c r="E19" s="13" t="s">
        <v>261</v>
      </c>
      <c r="F19" s="45" t="s">
        <v>290</v>
      </c>
      <c r="G19" s="50" t="s">
        <v>291</v>
      </c>
      <c r="H19" s="50" t="s">
        <v>291</v>
      </c>
      <c r="I19" s="24">
        <v>80000</v>
      </c>
      <c r="J19" s="24">
        <v>7400.87</v>
      </c>
      <c r="K19" s="24">
        <v>25</v>
      </c>
      <c r="L19" s="20">
        <f t="shared" si="0"/>
        <v>2296</v>
      </c>
      <c r="M19" s="24">
        <f t="shared" si="1"/>
        <v>5679.9999999999991</v>
      </c>
      <c r="N19" s="24">
        <f t="shared" si="2"/>
        <v>880.00000000000011</v>
      </c>
      <c r="O19" s="24">
        <f t="shared" si="3"/>
        <v>2432</v>
      </c>
      <c r="P19" s="24">
        <f t="shared" si="4"/>
        <v>5672</v>
      </c>
      <c r="Q19" s="24">
        <f t="shared" si="5"/>
        <v>4728</v>
      </c>
      <c r="R19" s="24">
        <f t="shared" si="6"/>
        <v>12153.869999999999</v>
      </c>
      <c r="S19" s="24">
        <f t="shared" si="7"/>
        <v>12232</v>
      </c>
      <c r="T19" s="24">
        <f t="shared" si="8"/>
        <v>67846.13</v>
      </c>
      <c r="U19" s="21" t="s">
        <v>50</v>
      </c>
      <c r="V19" s="22"/>
    </row>
    <row r="20" spans="1:72" s="23" customFormat="1" ht="30" customHeight="1" x14ac:dyDescent="0.25">
      <c r="A20" s="19">
        <v>14</v>
      </c>
      <c r="B20" s="13" t="s">
        <v>214</v>
      </c>
      <c r="C20" s="45" t="s">
        <v>308</v>
      </c>
      <c r="D20" s="13" t="s">
        <v>210</v>
      </c>
      <c r="E20" s="13" t="s">
        <v>215</v>
      </c>
      <c r="F20" s="45" t="s">
        <v>290</v>
      </c>
      <c r="G20" s="50" t="s">
        <v>291</v>
      </c>
      <c r="H20" s="50" t="s">
        <v>291</v>
      </c>
      <c r="I20" s="24">
        <v>50000</v>
      </c>
      <c r="J20" s="24">
        <v>1854</v>
      </c>
      <c r="K20" s="24">
        <v>25</v>
      </c>
      <c r="L20" s="20">
        <f t="shared" si="0"/>
        <v>1435</v>
      </c>
      <c r="M20" s="24">
        <f t="shared" si="1"/>
        <v>3549.9999999999995</v>
      </c>
      <c r="N20" s="24">
        <f t="shared" si="2"/>
        <v>550</v>
      </c>
      <c r="O20" s="24">
        <f t="shared" si="3"/>
        <v>1520</v>
      </c>
      <c r="P20" s="24">
        <f t="shared" si="4"/>
        <v>3545.0000000000005</v>
      </c>
      <c r="Q20" s="24">
        <f t="shared" si="5"/>
        <v>2955</v>
      </c>
      <c r="R20" s="24">
        <f t="shared" si="6"/>
        <v>4834</v>
      </c>
      <c r="S20" s="24">
        <f t="shared" si="7"/>
        <v>7645</v>
      </c>
      <c r="T20" s="24">
        <f t="shared" si="8"/>
        <v>45166</v>
      </c>
      <c r="U20" s="21" t="s">
        <v>50</v>
      </c>
      <c r="V20" s="22"/>
    </row>
    <row r="21" spans="1:72" s="23" customFormat="1" ht="30" customHeight="1" x14ac:dyDescent="0.25">
      <c r="A21" s="19">
        <v>15</v>
      </c>
      <c r="B21" s="13" t="s">
        <v>209</v>
      </c>
      <c r="C21" s="45" t="s">
        <v>307</v>
      </c>
      <c r="D21" s="13" t="s">
        <v>210</v>
      </c>
      <c r="E21" s="13" t="s">
        <v>211</v>
      </c>
      <c r="F21" s="45" t="s">
        <v>290</v>
      </c>
      <c r="G21" s="50" t="s">
        <v>291</v>
      </c>
      <c r="H21" s="50" t="s">
        <v>291</v>
      </c>
      <c r="I21" s="24">
        <v>42000</v>
      </c>
      <c r="J21" s="24">
        <v>724.92</v>
      </c>
      <c r="K21" s="24">
        <v>25</v>
      </c>
      <c r="L21" s="20">
        <f t="shared" si="0"/>
        <v>1205.4000000000001</v>
      </c>
      <c r="M21" s="24">
        <f t="shared" si="1"/>
        <v>2981.9999999999995</v>
      </c>
      <c r="N21" s="24">
        <f t="shared" si="2"/>
        <v>462.00000000000006</v>
      </c>
      <c r="O21" s="24">
        <f t="shared" si="3"/>
        <v>1276.8</v>
      </c>
      <c r="P21" s="24">
        <f t="shared" si="4"/>
        <v>2977.8</v>
      </c>
      <c r="Q21" s="24">
        <f t="shared" si="5"/>
        <v>2482.1999999999998</v>
      </c>
      <c r="R21" s="24">
        <f t="shared" si="6"/>
        <v>3232.12</v>
      </c>
      <c r="S21" s="24">
        <f t="shared" si="7"/>
        <v>6421.7999999999993</v>
      </c>
      <c r="T21" s="24">
        <f t="shared" si="8"/>
        <v>38767.879999999997</v>
      </c>
      <c r="U21" s="21" t="s">
        <v>50</v>
      </c>
      <c r="V21" s="22"/>
    </row>
    <row r="22" spans="1:72" s="23" customFormat="1" ht="30" customHeight="1" x14ac:dyDescent="0.25">
      <c r="A22" s="19">
        <v>16</v>
      </c>
      <c r="B22" s="13" t="s">
        <v>259</v>
      </c>
      <c r="C22" s="45" t="s">
        <v>307</v>
      </c>
      <c r="D22" s="13" t="s">
        <v>210</v>
      </c>
      <c r="E22" s="13" t="s">
        <v>215</v>
      </c>
      <c r="F22" s="45" t="s">
        <v>290</v>
      </c>
      <c r="G22" s="50" t="s">
        <v>291</v>
      </c>
      <c r="H22" s="50" t="s">
        <v>291</v>
      </c>
      <c r="I22" s="24">
        <v>50000</v>
      </c>
      <c r="J22" s="24">
        <v>1854</v>
      </c>
      <c r="K22" s="24">
        <v>25</v>
      </c>
      <c r="L22" s="20">
        <f t="shared" si="0"/>
        <v>1435</v>
      </c>
      <c r="M22" s="24">
        <f t="shared" si="1"/>
        <v>3549.9999999999995</v>
      </c>
      <c r="N22" s="24">
        <f t="shared" si="2"/>
        <v>550</v>
      </c>
      <c r="O22" s="24">
        <f t="shared" si="3"/>
        <v>1520</v>
      </c>
      <c r="P22" s="24">
        <f t="shared" si="4"/>
        <v>3545.0000000000005</v>
      </c>
      <c r="Q22" s="24">
        <f t="shared" si="5"/>
        <v>2955</v>
      </c>
      <c r="R22" s="24">
        <f t="shared" si="6"/>
        <v>4834</v>
      </c>
      <c r="S22" s="24">
        <f t="shared" si="7"/>
        <v>7645</v>
      </c>
      <c r="T22" s="24">
        <f t="shared" si="8"/>
        <v>45166</v>
      </c>
      <c r="U22" s="21" t="s">
        <v>50</v>
      </c>
      <c r="V22" s="22"/>
    </row>
    <row r="23" spans="1:72" s="23" customFormat="1" ht="30" customHeight="1" x14ac:dyDescent="0.25">
      <c r="A23" s="19">
        <v>17</v>
      </c>
      <c r="B23" s="13" t="s">
        <v>335</v>
      </c>
      <c r="C23" s="45" t="s">
        <v>307</v>
      </c>
      <c r="D23" s="13" t="s">
        <v>210</v>
      </c>
      <c r="E23" s="13" t="s">
        <v>215</v>
      </c>
      <c r="F23" s="45" t="s">
        <v>290</v>
      </c>
      <c r="G23" s="50" t="s">
        <v>291</v>
      </c>
      <c r="H23" s="50" t="s">
        <v>291</v>
      </c>
      <c r="I23" s="24">
        <v>30000</v>
      </c>
      <c r="J23" s="24">
        <v>0</v>
      </c>
      <c r="K23" s="24">
        <v>25</v>
      </c>
      <c r="L23" s="20">
        <f t="shared" si="0"/>
        <v>861</v>
      </c>
      <c r="M23" s="24">
        <f t="shared" si="1"/>
        <v>2130</v>
      </c>
      <c r="N23" s="24">
        <f t="shared" si="2"/>
        <v>330.00000000000006</v>
      </c>
      <c r="O23" s="24">
        <f t="shared" si="3"/>
        <v>912</v>
      </c>
      <c r="P23" s="24">
        <f t="shared" si="4"/>
        <v>2127</v>
      </c>
      <c r="Q23" s="24">
        <f t="shared" si="5"/>
        <v>1773</v>
      </c>
      <c r="R23" s="24">
        <f t="shared" si="6"/>
        <v>1798</v>
      </c>
      <c r="S23" s="24">
        <f t="shared" si="7"/>
        <v>4587</v>
      </c>
      <c r="T23" s="24">
        <f t="shared" si="8"/>
        <v>28202</v>
      </c>
      <c r="U23" s="21" t="s">
        <v>50</v>
      </c>
      <c r="V23" s="22"/>
    </row>
    <row r="24" spans="1:72" s="23" customFormat="1" ht="30" customHeight="1" x14ac:dyDescent="0.25">
      <c r="A24" s="19">
        <v>18</v>
      </c>
      <c r="B24" s="13" t="s">
        <v>262</v>
      </c>
      <c r="C24" s="45" t="s">
        <v>308</v>
      </c>
      <c r="D24" s="13" t="s">
        <v>210</v>
      </c>
      <c r="E24" s="13" t="s">
        <v>215</v>
      </c>
      <c r="F24" s="45" t="s">
        <v>290</v>
      </c>
      <c r="G24" s="50" t="s">
        <v>291</v>
      </c>
      <c r="H24" s="50" t="s">
        <v>291</v>
      </c>
      <c r="I24" s="24">
        <v>50000</v>
      </c>
      <c r="J24" s="24">
        <v>1854</v>
      </c>
      <c r="K24" s="24">
        <v>25</v>
      </c>
      <c r="L24" s="20">
        <f t="shared" si="0"/>
        <v>1435</v>
      </c>
      <c r="M24" s="24">
        <f t="shared" si="1"/>
        <v>3549.9999999999995</v>
      </c>
      <c r="N24" s="24">
        <f t="shared" si="2"/>
        <v>550</v>
      </c>
      <c r="O24" s="24">
        <f t="shared" si="3"/>
        <v>1520</v>
      </c>
      <c r="P24" s="24">
        <f t="shared" si="4"/>
        <v>3545.0000000000005</v>
      </c>
      <c r="Q24" s="24">
        <f t="shared" si="5"/>
        <v>2955</v>
      </c>
      <c r="R24" s="24">
        <f t="shared" si="6"/>
        <v>4834</v>
      </c>
      <c r="S24" s="24">
        <f t="shared" si="7"/>
        <v>7645</v>
      </c>
      <c r="T24" s="24">
        <f t="shared" si="8"/>
        <v>45166</v>
      </c>
      <c r="U24" s="21" t="s">
        <v>50</v>
      </c>
      <c r="V24" s="22"/>
    </row>
    <row r="25" spans="1:72" s="23" customFormat="1" ht="30" customHeight="1" x14ac:dyDescent="0.25">
      <c r="A25" s="19">
        <v>19</v>
      </c>
      <c r="B25" s="13" t="s">
        <v>212</v>
      </c>
      <c r="C25" s="45" t="s">
        <v>307</v>
      </c>
      <c r="D25" s="13" t="s">
        <v>210</v>
      </c>
      <c r="E25" s="13" t="s">
        <v>213</v>
      </c>
      <c r="F25" s="45" t="s">
        <v>290</v>
      </c>
      <c r="G25" s="50" t="s">
        <v>291</v>
      </c>
      <c r="H25" s="50" t="s">
        <v>291</v>
      </c>
      <c r="I25" s="24">
        <v>35000</v>
      </c>
      <c r="J25" s="24">
        <v>0</v>
      </c>
      <c r="K25" s="24">
        <v>25</v>
      </c>
      <c r="L25" s="20">
        <f t="shared" si="0"/>
        <v>1004.5</v>
      </c>
      <c r="M25" s="24">
        <f t="shared" si="1"/>
        <v>2485</v>
      </c>
      <c r="N25" s="24">
        <f t="shared" si="2"/>
        <v>385.00000000000006</v>
      </c>
      <c r="O25" s="24">
        <f t="shared" si="3"/>
        <v>1064</v>
      </c>
      <c r="P25" s="24">
        <f t="shared" si="4"/>
        <v>2481.5</v>
      </c>
      <c r="Q25" s="24">
        <f t="shared" si="5"/>
        <v>2068.5</v>
      </c>
      <c r="R25" s="24">
        <f t="shared" si="6"/>
        <v>2093.5</v>
      </c>
      <c r="S25" s="24">
        <f t="shared" si="7"/>
        <v>5351.5</v>
      </c>
      <c r="T25" s="24">
        <f t="shared" si="8"/>
        <v>32906.5</v>
      </c>
      <c r="U25" s="21" t="s">
        <v>50</v>
      </c>
      <c r="V25" s="22"/>
    </row>
    <row r="26" spans="1:72" s="23" customFormat="1" ht="30" customHeight="1" x14ac:dyDescent="0.25">
      <c r="A26" s="19">
        <v>20</v>
      </c>
      <c r="B26" s="13" t="s">
        <v>167</v>
      </c>
      <c r="C26" s="45" t="s">
        <v>307</v>
      </c>
      <c r="D26" s="13" t="s">
        <v>51</v>
      </c>
      <c r="E26" s="13" t="s">
        <v>168</v>
      </c>
      <c r="F26" s="45" t="s">
        <v>290</v>
      </c>
      <c r="G26" s="50" t="s">
        <v>291</v>
      </c>
      <c r="H26" s="50" t="s">
        <v>291</v>
      </c>
      <c r="I26" s="24">
        <v>155000</v>
      </c>
      <c r="J26" s="24">
        <v>25042.74</v>
      </c>
      <c r="K26" s="24">
        <v>25</v>
      </c>
      <c r="L26" s="20">
        <f t="shared" si="0"/>
        <v>4448.5</v>
      </c>
      <c r="M26" s="24">
        <f t="shared" si="1"/>
        <v>11004.999999999998</v>
      </c>
      <c r="N26" s="24">
        <f t="shared" si="2"/>
        <v>1705.0000000000002</v>
      </c>
      <c r="O26" s="24">
        <f t="shared" si="3"/>
        <v>4712</v>
      </c>
      <c r="P26" s="24">
        <f t="shared" si="4"/>
        <v>10989.5</v>
      </c>
      <c r="Q26" s="24">
        <f t="shared" si="5"/>
        <v>9160.5</v>
      </c>
      <c r="R26" s="24">
        <f t="shared" si="6"/>
        <v>34228.240000000005</v>
      </c>
      <c r="S26" s="24">
        <f t="shared" si="7"/>
        <v>23699.5</v>
      </c>
      <c r="T26" s="24">
        <f t="shared" si="8"/>
        <v>120771.76</v>
      </c>
      <c r="U26" s="21" t="s">
        <v>50</v>
      </c>
      <c r="V26" s="22"/>
    </row>
    <row r="27" spans="1:72" s="23" customFormat="1" ht="30" customHeight="1" x14ac:dyDescent="0.25">
      <c r="A27" s="19">
        <v>21</v>
      </c>
      <c r="B27" s="13" t="s">
        <v>345</v>
      </c>
      <c r="C27" s="45" t="s">
        <v>308</v>
      </c>
      <c r="D27" s="13" t="s">
        <v>51</v>
      </c>
      <c r="E27" s="13" t="s">
        <v>342</v>
      </c>
      <c r="F27" s="45" t="s">
        <v>290</v>
      </c>
      <c r="G27" s="50" t="s">
        <v>291</v>
      </c>
      <c r="H27" s="50" t="s">
        <v>291</v>
      </c>
      <c r="I27" s="24">
        <v>45000</v>
      </c>
      <c r="J27" s="24">
        <v>1148.33</v>
      </c>
      <c r="K27" s="24">
        <v>25</v>
      </c>
      <c r="L27" s="20">
        <f t="shared" si="0"/>
        <v>1291.5</v>
      </c>
      <c r="M27" s="24">
        <f t="shared" si="1"/>
        <v>3194.9999999999995</v>
      </c>
      <c r="N27" s="24">
        <f t="shared" si="2"/>
        <v>495.00000000000006</v>
      </c>
      <c r="O27" s="24">
        <f t="shared" si="3"/>
        <v>1368</v>
      </c>
      <c r="P27" s="24">
        <f t="shared" si="4"/>
        <v>3190.5</v>
      </c>
      <c r="Q27" s="24">
        <f t="shared" si="5"/>
        <v>2659.5</v>
      </c>
      <c r="R27" s="24">
        <f t="shared" si="6"/>
        <v>3832.83</v>
      </c>
      <c r="S27" s="24">
        <f t="shared" si="7"/>
        <v>6880.5</v>
      </c>
      <c r="T27" s="24">
        <f t="shared" si="8"/>
        <v>41167.17</v>
      </c>
      <c r="U27" s="21" t="s">
        <v>50</v>
      </c>
      <c r="V27" s="22"/>
    </row>
    <row r="28" spans="1:72" s="23" customFormat="1" ht="30" customHeight="1" x14ac:dyDescent="0.25">
      <c r="A28" s="19">
        <v>22</v>
      </c>
      <c r="B28" s="13" t="s">
        <v>327</v>
      </c>
      <c r="C28" s="45" t="s">
        <v>307</v>
      </c>
      <c r="D28" s="13" t="s">
        <v>51</v>
      </c>
      <c r="E28" s="13" t="s">
        <v>15</v>
      </c>
      <c r="F28" s="45" t="s">
        <v>290</v>
      </c>
      <c r="G28" s="50" t="s">
        <v>291</v>
      </c>
      <c r="H28" s="50" t="s">
        <v>291</v>
      </c>
      <c r="I28" s="24">
        <v>45000</v>
      </c>
      <c r="J28" s="24">
        <v>1148.33</v>
      </c>
      <c r="K28" s="24">
        <v>25</v>
      </c>
      <c r="L28" s="20">
        <f t="shared" si="0"/>
        <v>1291.5</v>
      </c>
      <c r="M28" s="24">
        <f t="shared" si="1"/>
        <v>3194.9999999999995</v>
      </c>
      <c r="N28" s="24">
        <f t="shared" si="2"/>
        <v>495.00000000000006</v>
      </c>
      <c r="O28" s="24">
        <f t="shared" si="3"/>
        <v>1368</v>
      </c>
      <c r="P28" s="24">
        <f t="shared" si="4"/>
        <v>3190.5</v>
      </c>
      <c r="Q28" s="24">
        <f t="shared" si="5"/>
        <v>2659.5</v>
      </c>
      <c r="R28" s="24">
        <f t="shared" si="6"/>
        <v>3832.83</v>
      </c>
      <c r="S28" s="24">
        <f t="shared" si="7"/>
        <v>6880.5</v>
      </c>
      <c r="T28" s="24">
        <f t="shared" si="8"/>
        <v>41167.17</v>
      </c>
      <c r="U28" s="21" t="s">
        <v>50</v>
      </c>
      <c r="V28" s="22"/>
    </row>
    <row r="29" spans="1:72" s="23" customFormat="1" ht="30" customHeight="1" x14ac:dyDescent="0.25">
      <c r="A29" s="19">
        <v>23</v>
      </c>
      <c r="B29" s="13" t="s">
        <v>16</v>
      </c>
      <c r="C29" s="45" t="s">
        <v>307</v>
      </c>
      <c r="D29" s="13" t="s">
        <v>328</v>
      </c>
      <c r="E29" s="13" t="s">
        <v>15</v>
      </c>
      <c r="F29" s="45" t="s">
        <v>290</v>
      </c>
      <c r="G29" s="50" t="s">
        <v>291</v>
      </c>
      <c r="H29" s="50" t="s">
        <v>291</v>
      </c>
      <c r="I29" s="24">
        <v>50000</v>
      </c>
      <c r="J29" s="24">
        <v>1854</v>
      </c>
      <c r="K29" s="24">
        <v>25</v>
      </c>
      <c r="L29" s="20">
        <f t="shared" si="0"/>
        <v>1435</v>
      </c>
      <c r="M29" s="24">
        <f t="shared" si="1"/>
        <v>3549.9999999999995</v>
      </c>
      <c r="N29" s="24">
        <f t="shared" si="2"/>
        <v>550</v>
      </c>
      <c r="O29" s="24">
        <f t="shared" si="3"/>
        <v>1520</v>
      </c>
      <c r="P29" s="24">
        <f t="shared" si="4"/>
        <v>3545.0000000000005</v>
      </c>
      <c r="Q29" s="24">
        <f t="shared" si="5"/>
        <v>2955</v>
      </c>
      <c r="R29" s="24">
        <f t="shared" si="6"/>
        <v>4834</v>
      </c>
      <c r="S29" s="24">
        <f t="shared" si="7"/>
        <v>7645</v>
      </c>
      <c r="T29" s="24">
        <f t="shared" si="8"/>
        <v>45166</v>
      </c>
      <c r="U29" s="21" t="s">
        <v>50</v>
      </c>
      <c r="V29" s="22"/>
    </row>
    <row r="30" spans="1:72" s="23" customFormat="1" ht="30" customHeight="1" x14ac:dyDescent="0.25">
      <c r="A30" s="19">
        <v>24</v>
      </c>
      <c r="B30" s="13" t="s">
        <v>343</v>
      </c>
      <c r="C30" s="45" t="s">
        <v>307</v>
      </c>
      <c r="D30" s="13" t="s">
        <v>328</v>
      </c>
      <c r="E30" s="13" t="s">
        <v>222</v>
      </c>
      <c r="F30" s="45" t="s">
        <v>290</v>
      </c>
      <c r="G30" s="50" t="s">
        <v>291</v>
      </c>
      <c r="H30" s="50" t="s">
        <v>291</v>
      </c>
      <c r="I30" s="24">
        <v>80000</v>
      </c>
      <c r="J30" s="24">
        <v>7400.87</v>
      </c>
      <c r="K30" s="24">
        <v>25</v>
      </c>
      <c r="L30" s="20">
        <f t="shared" si="0"/>
        <v>2296</v>
      </c>
      <c r="M30" s="24">
        <f t="shared" si="1"/>
        <v>5679.9999999999991</v>
      </c>
      <c r="N30" s="24">
        <f t="shared" si="2"/>
        <v>880.00000000000011</v>
      </c>
      <c r="O30" s="24">
        <f t="shared" si="3"/>
        <v>2432</v>
      </c>
      <c r="P30" s="24">
        <f t="shared" si="4"/>
        <v>5672</v>
      </c>
      <c r="Q30" s="24">
        <f t="shared" si="5"/>
        <v>4728</v>
      </c>
      <c r="R30" s="24">
        <f t="shared" si="6"/>
        <v>12153.869999999999</v>
      </c>
      <c r="S30" s="24">
        <f t="shared" si="7"/>
        <v>12232</v>
      </c>
      <c r="T30" s="24">
        <f t="shared" si="8"/>
        <v>67846.13</v>
      </c>
      <c r="U30" s="21" t="s">
        <v>50</v>
      </c>
      <c r="V30" s="22"/>
    </row>
    <row r="31" spans="1:72" s="23" customFormat="1" ht="30" customHeight="1" x14ac:dyDescent="0.25">
      <c r="A31" s="19">
        <v>25</v>
      </c>
      <c r="B31" s="13" t="s">
        <v>341</v>
      </c>
      <c r="C31" s="45" t="s">
        <v>308</v>
      </c>
      <c r="D31" s="13" t="s">
        <v>328</v>
      </c>
      <c r="E31" s="13" t="s">
        <v>342</v>
      </c>
      <c r="F31" s="45" t="s">
        <v>290</v>
      </c>
      <c r="G31" s="50" t="s">
        <v>291</v>
      </c>
      <c r="H31" s="50" t="s">
        <v>291</v>
      </c>
      <c r="I31" s="24">
        <v>45000</v>
      </c>
      <c r="J31" s="24">
        <v>1148.33</v>
      </c>
      <c r="K31" s="24">
        <v>25</v>
      </c>
      <c r="L31" s="20">
        <f t="shared" si="0"/>
        <v>1291.5</v>
      </c>
      <c r="M31" s="24">
        <f t="shared" si="1"/>
        <v>3194.9999999999995</v>
      </c>
      <c r="N31" s="24">
        <f t="shared" si="2"/>
        <v>495.00000000000006</v>
      </c>
      <c r="O31" s="24">
        <f t="shared" si="3"/>
        <v>1368</v>
      </c>
      <c r="P31" s="24">
        <f t="shared" si="4"/>
        <v>3190.5</v>
      </c>
      <c r="Q31" s="24">
        <f t="shared" si="5"/>
        <v>2659.5</v>
      </c>
      <c r="R31" s="24">
        <f t="shared" si="6"/>
        <v>3832.83</v>
      </c>
      <c r="S31" s="24">
        <f t="shared" si="7"/>
        <v>6880.5</v>
      </c>
      <c r="T31" s="24">
        <f t="shared" si="8"/>
        <v>41167.17</v>
      </c>
      <c r="U31" s="21" t="s">
        <v>50</v>
      </c>
      <c r="V31" s="22"/>
    </row>
    <row r="32" spans="1:72" s="23" customFormat="1" ht="30" customHeight="1" x14ac:dyDescent="0.25">
      <c r="A32" s="19">
        <v>26</v>
      </c>
      <c r="B32" s="13" t="s">
        <v>263</v>
      </c>
      <c r="C32" s="45" t="s">
        <v>307</v>
      </c>
      <c r="D32" s="13" t="s">
        <v>264</v>
      </c>
      <c r="E32" s="13" t="s">
        <v>265</v>
      </c>
      <c r="F32" s="45" t="s">
        <v>290</v>
      </c>
      <c r="G32" s="50" t="s">
        <v>291</v>
      </c>
      <c r="H32" s="50" t="s">
        <v>291</v>
      </c>
      <c r="I32" s="24">
        <v>90000</v>
      </c>
      <c r="J32" s="24">
        <v>9753.1200000000008</v>
      </c>
      <c r="K32" s="24">
        <v>25</v>
      </c>
      <c r="L32" s="20">
        <f t="shared" si="0"/>
        <v>2583</v>
      </c>
      <c r="M32" s="24">
        <f t="shared" si="1"/>
        <v>6389.9999999999991</v>
      </c>
      <c r="N32" s="24">
        <f t="shared" si="2"/>
        <v>990.00000000000011</v>
      </c>
      <c r="O32" s="24">
        <f t="shared" si="3"/>
        <v>2736</v>
      </c>
      <c r="P32" s="24">
        <f t="shared" si="4"/>
        <v>6381</v>
      </c>
      <c r="Q32" s="24">
        <f t="shared" si="5"/>
        <v>5319</v>
      </c>
      <c r="R32" s="24">
        <f t="shared" si="6"/>
        <v>15097.12</v>
      </c>
      <c r="S32" s="24">
        <f t="shared" si="7"/>
        <v>13761</v>
      </c>
      <c r="T32" s="24">
        <f t="shared" si="8"/>
        <v>74902.880000000005</v>
      </c>
      <c r="U32" s="21" t="s">
        <v>50</v>
      </c>
      <c r="V32" s="22"/>
    </row>
    <row r="33" spans="1:22" s="23" customFormat="1" ht="30" customHeight="1" x14ac:dyDescent="0.25">
      <c r="A33" s="19">
        <v>27</v>
      </c>
      <c r="B33" s="13" t="s">
        <v>320</v>
      </c>
      <c r="C33" s="45" t="s">
        <v>307</v>
      </c>
      <c r="D33" s="13" t="s">
        <v>224</v>
      </c>
      <c r="E33" s="13" t="s">
        <v>323</v>
      </c>
      <c r="F33" s="45" t="s">
        <v>290</v>
      </c>
      <c r="G33" s="50" t="s">
        <v>291</v>
      </c>
      <c r="H33" s="50" t="s">
        <v>291</v>
      </c>
      <c r="I33" s="24">
        <v>155000</v>
      </c>
      <c r="J33" s="24">
        <v>25042.74</v>
      </c>
      <c r="K33" s="24">
        <v>25</v>
      </c>
      <c r="L33" s="20">
        <f t="shared" si="0"/>
        <v>4448.5</v>
      </c>
      <c r="M33" s="24">
        <f>I33*7.1%</f>
        <v>11004.999999999998</v>
      </c>
      <c r="N33" s="24">
        <f>I33*1.1%</f>
        <v>1705.0000000000002</v>
      </c>
      <c r="O33" s="24">
        <f>I33*3.04%</f>
        <v>4712</v>
      </c>
      <c r="P33" s="24">
        <f>I33*7.09%</f>
        <v>10989.5</v>
      </c>
      <c r="Q33" s="24">
        <f>+L33+O33</f>
        <v>9160.5</v>
      </c>
      <c r="R33" s="24">
        <f>SUM(J33+K33+L33+O33)</f>
        <v>34228.240000000005</v>
      </c>
      <c r="S33" s="24">
        <f>SUM(M33+N33+P33)</f>
        <v>23699.5</v>
      </c>
      <c r="T33" s="24">
        <f>I33-R33</f>
        <v>120771.76</v>
      </c>
      <c r="U33" s="21" t="s">
        <v>50</v>
      </c>
      <c r="V33" s="22"/>
    </row>
    <row r="34" spans="1:22" s="23" customFormat="1" ht="30" customHeight="1" x14ac:dyDescent="0.25">
      <c r="A34" s="19">
        <v>28</v>
      </c>
      <c r="B34" s="13" t="s">
        <v>223</v>
      </c>
      <c r="C34" s="45" t="s">
        <v>308</v>
      </c>
      <c r="D34" s="13" t="s">
        <v>224</v>
      </c>
      <c r="E34" s="13" t="s">
        <v>269</v>
      </c>
      <c r="F34" s="45" t="s">
        <v>290</v>
      </c>
      <c r="G34" s="50" t="s">
        <v>291</v>
      </c>
      <c r="H34" s="50" t="s">
        <v>291</v>
      </c>
      <c r="I34" s="24">
        <v>40000</v>
      </c>
      <c r="J34" s="24">
        <v>442.65</v>
      </c>
      <c r="K34" s="24">
        <v>25</v>
      </c>
      <c r="L34" s="20">
        <f t="shared" si="0"/>
        <v>1148</v>
      </c>
      <c r="M34" s="24">
        <f t="shared" si="1"/>
        <v>2839.9999999999995</v>
      </c>
      <c r="N34" s="24">
        <f t="shared" si="2"/>
        <v>440.00000000000006</v>
      </c>
      <c r="O34" s="24">
        <f t="shared" si="3"/>
        <v>1216</v>
      </c>
      <c r="P34" s="24">
        <f t="shared" si="4"/>
        <v>2836</v>
      </c>
      <c r="Q34" s="24">
        <f t="shared" si="5"/>
        <v>2364</v>
      </c>
      <c r="R34" s="24">
        <f t="shared" si="6"/>
        <v>2831.65</v>
      </c>
      <c r="S34" s="24">
        <f t="shared" si="7"/>
        <v>6116</v>
      </c>
      <c r="T34" s="24">
        <f t="shared" si="8"/>
        <v>37168.35</v>
      </c>
      <c r="U34" s="21" t="s">
        <v>50</v>
      </c>
      <c r="V34" s="22"/>
    </row>
    <row r="35" spans="1:22" s="23" customFormat="1" ht="30" customHeight="1" x14ac:dyDescent="0.25">
      <c r="A35" s="19">
        <v>29</v>
      </c>
      <c r="B35" s="13" t="s">
        <v>324</v>
      </c>
      <c r="C35" s="45" t="s">
        <v>307</v>
      </c>
      <c r="D35" s="13" t="s">
        <v>224</v>
      </c>
      <c r="E35" s="13" t="s">
        <v>269</v>
      </c>
      <c r="F35" s="45" t="s">
        <v>290</v>
      </c>
      <c r="G35" s="50" t="s">
        <v>291</v>
      </c>
      <c r="H35" s="50" t="s">
        <v>291</v>
      </c>
      <c r="I35" s="24">
        <v>45000</v>
      </c>
      <c r="J35" s="24">
        <v>1148.33</v>
      </c>
      <c r="K35" s="24">
        <v>25</v>
      </c>
      <c r="L35" s="20">
        <f t="shared" si="0"/>
        <v>1291.5</v>
      </c>
      <c r="M35" s="24">
        <f>I35*7.1%</f>
        <v>3194.9999999999995</v>
      </c>
      <c r="N35" s="24">
        <f>I35*1.1%</f>
        <v>495.00000000000006</v>
      </c>
      <c r="O35" s="24">
        <f>I35*3.04%</f>
        <v>1368</v>
      </c>
      <c r="P35" s="24">
        <f>I35*7.09%</f>
        <v>3190.5</v>
      </c>
      <c r="Q35" s="24">
        <f>+L35+O35</f>
        <v>2659.5</v>
      </c>
      <c r="R35" s="24">
        <f>SUM(J35+K35+L35+O35)</f>
        <v>3832.83</v>
      </c>
      <c r="S35" s="24">
        <f>SUM(M35+N35+P35)</f>
        <v>6880.5</v>
      </c>
      <c r="T35" s="24">
        <f>I35-R35</f>
        <v>41167.17</v>
      </c>
      <c r="U35" s="21" t="s">
        <v>50</v>
      </c>
      <c r="V35" s="22"/>
    </row>
    <row r="36" spans="1:22" s="23" customFormat="1" ht="30" customHeight="1" x14ac:dyDescent="0.25">
      <c r="A36" s="19">
        <v>30</v>
      </c>
      <c r="B36" s="13" t="s">
        <v>216</v>
      </c>
      <c r="C36" s="45" t="s">
        <v>308</v>
      </c>
      <c r="D36" s="13" t="s">
        <v>217</v>
      </c>
      <c r="E36" s="13" t="s">
        <v>21</v>
      </c>
      <c r="F36" s="45" t="s">
        <v>290</v>
      </c>
      <c r="G36" s="50" t="s">
        <v>291</v>
      </c>
      <c r="H36" s="50" t="s">
        <v>291</v>
      </c>
      <c r="I36" s="24">
        <v>100000</v>
      </c>
      <c r="J36" s="24">
        <v>11430.31</v>
      </c>
      <c r="K36" s="24">
        <v>25</v>
      </c>
      <c r="L36" s="20">
        <f t="shared" si="0"/>
        <v>2870</v>
      </c>
      <c r="M36" s="24">
        <f t="shared" si="1"/>
        <v>7099.9999999999991</v>
      </c>
      <c r="N36" s="24">
        <f t="shared" si="2"/>
        <v>1100</v>
      </c>
      <c r="O36" s="24">
        <f t="shared" si="3"/>
        <v>3040</v>
      </c>
      <c r="P36" s="24">
        <f t="shared" si="4"/>
        <v>7090.0000000000009</v>
      </c>
      <c r="Q36" s="24">
        <f t="shared" si="5"/>
        <v>5910</v>
      </c>
      <c r="R36" s="24">
        <f t="shared" si="6"/>
        <v>17365.309999999998</v>
      </c>
      <c r="S36" s="24">
        <f t="shared" si="7"/>
        <v>15290</v>
      </c>
      <c r="T36" s="24">
        <f t="shared" si="8"/>
        <v>82634.69</v>
      </c>
      <c r="U36" s="21" t="s">
        <v>50</v>
      </c>
      <c r="V36" s="22"/>
    </row>
    <row r="37" spans="1:22" s="23" customFormat="1" ht="30" customHeight="1" x14ac:dyDescent="0.25">
      <c r="A37" s="19">
        <v>31</v>
      </c>
      <c r="B37" s="13" t="s">
        <v>24</v>
      </c>
      <c r="C37" s="45" t="s">
        <v>308</v>
      </c>
      <c r="D37" s="13" t="s">
        <v>59</v>
      </c>
      <c r="E37" s="13" t="s">
        <v>28</v>
      </c>
      <c r="F37" s="45" t="s">
        <v>290</v>
      </c>
      <c r="G37" s="50" t="s">
        <v>291</v>
      </c>
      <c r="H37" s="50" t="s">
        <v>291</v>
      </c>
      <c r="I37" s="24">
        <v>155000</v>
      </c>
      <c r="J37" s="24">
        <v>25042.74</v>
      </c>
      <c r="K37" s="24">
        <v>25</v>
      </c>
      <c r="L37" s="20">
        <f t="shared" si="0"/>
        <v>4448.5</v>
      </c>
      <c r="M37" s="24">
        <f t="shared" si="1"/>
        <v>11004.999999999998</v>
      </c>
      <c r="N37" s="24">
        <f t="shared" si="2"/>
        <v>1705.0000000000002</v>
      </c>
      <c r="O37" s="24">
        <f t="shared" si="3"/>
        <v>4712</v>
      </c>
      <c r="P37" s="24">
        <f t="shared" si="4"/>
        <v>10989.5</v>
      </c>
      <c r="Q37" s="24">
        <f t="shared" si="5"/>
        <v>9160.5</v>
      </c>
      <c r="R37" s="24">
        <f t="shared" si="6"/>
        <v>34228.240000000005</v>
      </c>
      <c r="S37" s="24">
        <f t="shared" si="7"/>
        <v>23699.5</v>
      </c>
      <c r="T37" s="24">
        <f t="shared" si="8"/>
        <v>120771.76</v>
      </c>
      <c r="U37" s="21" t="s">
        <v>50</v>
      </c>
      <c r="V37" s="22"/>
    </row>
    <row r="38" spans="1:22" s="23" customFormat="1" ht="30" customHeight="1" x14ac:dyDescent="0.25">
      <c r="A38" s="19">
        <v>32</v>
      </c>
      <c r="B38" s="13" t="s">
        <v>195</v>
      </c>
      <c r="C38" s="45" t="s">
        <v>308</v>
      </c>
      <c r="D38" s="13" t="s">
        <v>196</v>
      </c>
      <c r="E38" s="13" t="s">
        <v>197</v>
      </c>
      <c r="F38" s="45" t="s">
        <v>290</v>
      </c>
      <c r="G38" s="50" t="s">
        <v>291</v>
      </c>
      <c r="H38" s="50" t="s">
        <v>291</v>
      </c>
      <c r="I38" s="24">
        <v>155000</v>
      </c>
      <c r="J38" s="24">
        <v>24705.21</v>
      </c>
      <c r="K38" s="24">
        <v>25</v>
      </c>
      <c r="L38" s="20">
        <f t="shared" si="0"/>
        <v>4448.5</v>
      </c>
      <c r="M38" s="24">
        <f t="shared" si="1"/>
        <v>11004.999999999998</v>
      </c>
      <c r="N38" s="24">
        <f t="shared" si="2"/>
        <v>1705.0000000000002</v>
      </c>
      <c r="O38" s="24">
        <f t="shared" si="3"/>
        <v>4712</v>
      </c>
      <c r="P38" s="24">
        <f t="shared" si="4"/>
        <v>10989.5</v>
      </c>
      <c r="Q38" s="24">
        <f t="shared" si="5"/>
        <v>9160.5</v>
      </c>
      <c r="R38" s="24">
        <f t="shared" si="6"/>
        <v>33890.71</v>
      </c>
      <c r="S38" s="24">
        <f t="shared" si="7"/>
        <v>23699.5</v>
      </c>
      <c r="T38" s="24">
        <f t="shared" si="8"/>
        <v>121109.29000000001</v>
      </c>
      <c r="U38" s="21" t="s">
        <v>50</v>
      </c>
      <c r="V38" s="22"/>
    </row>
    <row r="39" spans="1:22" s="23" customFormat="1" ht="30" customHeight="1" x14ac:dyDescent="0.25">
      <c r="A39" s="19">
        <v>33</v>
      </c>
      <c r="B39" s="13" t="s">
        <v>361</v>
      </c>
      <c r="C39" s="45" t="s">
        <v>308</v>
      </c>
      <c r="D39" s="13" t="s">
        <v>196</v>
      </c>
      <c r="E39" s="13" t="s">
        <v>362</v>
      </c>
      <c r="F39" s="45" t="s">
        <v>290</v>
      </c>
      <c r="G39" s="50" t="s">
        <v>291</v>
      </c>
      <c r="H39" s="50" t="s">
        <v>291</v>
      </c>
      <c r="I39" s="24">
        <v>40000</v>
      </c>
      <c r="J39" s="24">
        <v>442.65</v>
      </c>
      <c r="K39" s="24">
        <v>25</v>
      </c>
      <c r="L39" s="20">
        <f t="shared" ref="L39" si="18">I39*2.87%</f>
        <v>1148</v>
      </c>
      <c r="M39" s="24">
        <f t="shared" ref="M39" si="19">I39*7.1%</f>
        <v>2839.9999999999995</v>
      </c>
      <c r="N39" s="24">
        <f t="shared" ref="N39" si="20">I39*1.1%</f>
        <v>440.00000000000006</v>
      </c>
      <c r="O39" s="24">
        <f t="shared" ref="O39" si="21">I39*3.04%</f>
        <v>1216</v>
      </c>
      <c r="P39" s="24">
        <f t="shared" ref="P39" si="22">I39*7.09%</f>
        <v>2836</v>
      </c>
      <c r="Q39" s="24">
        <f t="shared" ref="Q39" si="23">+L39+O39</f>
        <v>2364</v>
      </c>
      <c r="R39" s="24">
        <f t="shared" ref="R39" si="24">SUM(J39+K39+L39+O39)</f>
        <v>2831.65</v>
      </c>
      <c r="S39" s="24">
        <f t="shared" ref="S39" si="25">SUM(M39+N39+P39)</f>
        <v>6116</v>
      </c>
      <c r="T39" s="24">
        <f t="shared" ref="T39" si="26">I39-R39</f>
        <v>37168.35</v>
      </c>
      <c r="U39" s="21" t="s">
        <v>50</v>
      </c>
      <c r="V39" s="22"/>
    </row>
    <row r="40" spans="1:22" s="23" customFormat="1" ht="30" customHeight="1" x14ac:dyDescent="0.25">
      <c r="A40" s="19">
        <v>34</v>
      </c>
      <c r="B40" s="13" t="s">
        <v>26</v>
      </c>
      <c r="C40" s="45" t="s">
        <v>308</v>
      </c>
      <c r="D40" s="13" t="s">
        <v>57</v>
      </c>
      <c r="E40" s="13" t="s">
        <v>21</v>
      </c>
      <c r="F40" s="45" t="s">
        <v>290</v>
      </c>
      <c r="G40" s="50" t="s">
        <v>291</v>
      </c>
      <c r="H40" s="50" t="s">
        <v>291</v>
      </c>
      <c r="I40" s="24">
        <v>110000</v>
      </c>
      <c r="J40" s="24">
        <v>14457.62</v>
      </c>
      <c r="K40" s="24">
        <v>25</v>
      </c>
      <c r="L40" s="20">
        <f t="shared" si="0"/>
        <v>3157</v>
      </c>
      <c r="M40" s="24">
        <f t="shared" si="1"/>
        <v>7809.9999999999991</v>
      </c>
      <c r="N40" s="24">
        <f t="shared" si="2"/>
        <v>1210.0000000000002</v>
      </c>
      <c r="O40" s="24">
        <f t="shared" si="3"/>
        <v>3344</v>
      </c>
      <c r="P40" s="24">
        <f t="shared" si="4"/>
        <v>7799.0000000000009</v>
      </c>
      <c r="Q40" s="24">
        <f t="shared" si="5"/>
        <v>6501</v>
      </c>
      <c r="R40" s="24">
        <f t="shared" si="6"/>
        <v>20983.620000000003</v>
      </c>
      <c r="S40" s="24">
        <f t="shared" si="7"/>
        <v>16819</v>
      </c>
      <c r="T40" s="24">
        <f t="shared" si="8"/>
        <v>89016.38</v>
      </c>
      <c r="U40" s="21" t="s">
        <v>50</v>
      </c>
      <c r="V40" s="22"/>
    </row>
    <row r="41" spans="1:22" s="23" customFormat="1" ht="30" customHeight="1" x14ac:dyDescent="0.25">
      <c r="A41" s="19">
        <v>35</v>
      </c>
      <c r="B41" s="13" t="s">
        <v>58</v>
      </c>
      <c r="C41" s="45" t="s">
        <v>308</v>
      </c>
      <c r="D41" s="13" t="s">
        <v>57</v>
      </c>
      <c r="E41" s="13" t="s">
        <v>48</v>
      </c>
      <c r="F41" s="45" t="s">
        <v>290</v>
      </c>
      <c r="G41" s="50" t="s">
        <v>291</v>
      </c>
      <c r="H41" s="50" t="s">
        <v>291</v>
      </c>
      <c r="I41" s="24">
        <v>61000</v>
      </c>
      <c r="J41" s="24">
        <v>3404.83</v>
      </c>
      <c r="K41" s="24">
        <v>25</v>
      </c>
      <c r="L41" s="20">
        <f t="shared" si="0"/>
        <v>1750.7</v>
      </c>
      <c r="M41" s="24">
        <f t="shared" si="1"/>
        <v>4331</v>
      </c>
      <c r="N41" s="24">
        <f t="shared" si="2"/>
        <v>671.00000000000011</v>
      </c>
      <c r="O41" s="24">
        <f t="shared" si="3"/>
        <v>1854.4</v>
      </c>
      <c r="P41" s="24">
        <f t="shared" si="4"/>
        <v>4324.9000000000005</v>
      </c>
      <c r="Q41" s="24">
        <f t="shared" si="5"/>
        <v>3605.1000000000004</v>
      </c>
      <c r="R41" s="24">
        <f t="shared" si="6"/>
        <v>7034.93</v>
      </c>
      <c r="S41" s="24">
        <f t="shared" si="7"/>
        <v>9326.9000000000015</v>
      </c>
      <c r="T41" s="24">
        <f t="shared" si="8"/>
        <v>53965.07</v>
      </c>
      <c r="U41" s="21" t="s">
        <v>50</v>
      </c>
      <c r="V41" s="22"/>
    </row>
    <row r="42" spans="1:22" s="23" customFormat="1" ht="30" customHeight="1" x14ac:dyDescent="0.25">
      <c r="A42" s="19">
        <v>36</v>
      </c>
      <c r="B42" s="13" t="s">
        <v>321</v>
      </c>
      <c r="C42" s="45" t="s">
        <v>308</v>
      </c>
      <c r="D42" s="13" t="s">
        <v>370</v>
      </c>
      <c r="E42" s="13" t="s">
        <v>322</v>
      </c>
      <c r="F42" s="45" t="s">
        <v>290</v>
      </c>
      <c r="G42" s="50" t="s">
        <v>291</v>
      </c>
      <c r="H42" s="50" t="s">
        <v>291</v>
      </c>
      <c r="I42" s="24">
        <v>60000</v>
      </c>
      <c r="J42" s="24">
        <v>3486.68</v>
      </c>
      <c r="K42" s="24">
        <v>25</v>
      </c>
      <c r="L42" s="20">
        <f t="shared" si="0"/>
        <v>1722</v>
      </c>
      <c r="M42" s="24">
        <f>I42*7.1%</f>
        <v>4260</v>
      </c>
      <c r="N42" s="24">
        <f>I42*1.1%</f>
        <v>660.00000000000011</v>
      </c>
      <c r="O42" s="24">
        <f>I42*3.04%</f>
        <v>1824</v>
      </c>
      <c r="P42" s="24">
        <f>I42*7.09%</f>
        <v>4254</v>
      </c>
      <c r="Q42" s="24">
        <f>+L42+O42</f>
        <v>3546</v>
      </c>
      <c r="R42" s="24">
        <f>SUM(J42+K42+L42+O42)</f>
        <v>7057.68</v>
      </c>
      <c r="S42" s="24">
        <f>SUM(M42+N42+P42)</f>
        <v>9174</v>
      </c>
      <c r="T42" s="24">
        <f>I42-R42</f>
        <v>52942.32</v>
      </c>
      <c r="U42" s="21" t="s">
        <v>50</v>
      </c>
      <c r="V42" s="22"/>
    </row>
    <row r="43" spans="1:22" s="23" customFormat="1" ht="30" customHeight="1" x14ac:dyDescent="0.25">
      <c r="A43" s="19">
        <v>37</v>
      </c>
      <c r="B43" s="13" t="s">
        <v>336</v>
      </c>
      <c r="C43" s="45" t="s">
        <v>308</v>
      </c>
      <c r="D43" s="13" t="s">
        <v>370</v>
      </c>
      <c r="E43" s="13" t="s">
        <v>322</v>
      </c>
      <c r="F43" s="45" t="s">
        <v>290</v>
      </c>
      <c r="G43" s="50" t="s">
        <v>291</v>
      </c>
      <c r="H43" s="50" t="s">
        <v>291</v>
      </c>
      <c r="I43" s="24">
        <v>60000</v>
      </c>
      <c r="J43" s="24">
        <v>3486.68</v>
      </c>
      <c r="K43" s="24">
        <v>25</v>
      </c>
      <c r="L43" s="20">
        <f t="shared" ref="L43" si="27">I43*2.87%</f>
        <v>1722</v>
      </c>
      <c r="M43" s="24">
        <f>I43*7.1%</f>
        <v>4260</v>
      </c>
      <c r="N43" s="24">
        <f>I43*1.1%</f>
        <v>660.00000000000011</v>
      </c>
      <c r="O43" s="24">
        <f>I43*3.04%</f>
        <v>1824</v>
      </c>
      <c r="P43" s="24">
        <f>I43*7.09%</f>
        <v>4254</v>
      </c>
      <c r="Q43" s="24">
        <f>+L43+O43</f>
        <v>3546</v>
      </c>
      <c r="R43" s="24">
        <f>SUM(J43+K43+L43+O43)</f>
        <v>7057.68</v>
      </c>
      <c r="S43" s="24">
        <f>SUM(M43+N43+P43)</f>
        <v>9174</v>
      </c>
      <c r="T43" s="24">
        <f>I43-R43</f>
        <v>52942.32</v>
      </c>
      <c r="U43" s="21" t="s">
        <v>50</v>
      </c>
      <c r="V43" s="22"/>
    </row>
    <row r="44" spans="1:22" s="23" customFormat="1" ht="30" customHeight="1" x14ac:dyDescent="0.25">
      <c r="A44" s="19">
        <v>38</v>
      </c>
      <c r="B44" s="13" t="s">
        <v>221</v>
      </c>
      <c r="C44" s="45" t="s">
        <v>307</v>
      </c>
      <c r="D44" s="13" t="s">
        <v>170</v>
      </c>
      <c r="E44" s="13" t="s">
        <v>222</v>
      </c>
      <c r="F44" s="45" t="s">
        <v>290</v>
      </c>
      <c r="G44" s="50" t="s">
        <v>291</v>
      </c>
      <c r="H44" s="50" t="s">
        <v>291</v>
      </c>
      <c r="I44" s="24">
        <v>100000</v>
      </c>
      <c r="J44" s="24">
        <v>12105.37</v>
      </c>
      <c r="K44" s="24">
        <v>25</v>
      </c>
      <c r="L44" s="20">
        <f t="shared" si="0"/>
        <v>2870</v>
      </c>
      <c r="M44" s="24">
        <f t="shared" si="1"/>
        <v>7099.9999999999991</v>
      </c>
      <c r="N44" s="24">
        <f t="shared" si="2"/>
        <v>1100</v>
      </c>
      <c r="O44" s="24">
        <f t="shared" si="3"/>
        <v>3040</v>
      </c>
      <c r="P44" s="24">
        <f t="shared" si="4"/>
        <v>7090.0000000000009</v>
      </c>
      <c r="Q44" s="24">
        <f t="shared" si="5"/>
        <v>5910</v>
      </c>
      <c r="R44" s="24">
        <f t="shared" si="6"/>
        <v>18040.370000000003</v>
      </c>
      <c r="S44" s="24">
        <f t="shared" si="7"/>
        <v>15290</v>
      </c>
      <c r="T44" s="24">
        <f t="shared" si="8"/>
        <v>81959.63</v>
      </c>
      <c r="U44" s="21" t="s">
        <v>50</v>
      </c>
      <c r="V44" s="22"/>
    </row>
    <row r="45" spans="1:22" s="23" customFormat="1" ht="30" customHeight="1" x14ac:dyDescent="0.25">
      <c r="A45" s="19">
        <v>39</v>
      </c>
      <c r="B45" s="13" t="s">
        <v>169</v>
      </c>
      <c r="C45" s="45" t="s">
        <v>368</v>
      </c>
      <c r="D45" s="13" t="s">
        <v>170</v>
      </c>
      <c r="E45" s="13" t="s">
        <v>171</v>
      </c>
      <c r="F45" s="45" t="s">
        <v>290</v>
      </c>
      <c r="G45" s="50" t="s">
        <v>291</v>
      </c>
      <c r="H45" s="50" t="s">
        <v>291</v>
      </c>
      <c r="I45" s="24">
        <v>25000</v>
      </c>
      <c r="J45" s="24">
        <v>0</v>
      </c>
      <c r="K45" s="24">
        <v>25</v>
      </c>
      <c r="L45" s="20">
        <f t="shared" si="0"/>
        <v>717.5</v>
      </c>
      <c r="M45" s="24">
        <f t="shared" si="1"/>
        <v>1774.9999999999998</v>
      </c>
      <c r="N45" s="24">
        <f t="shared" si="2"/>
        <v>275</v>
      </c>
      <c r="O45" s="24">
        <f t="shared" si="3"/>
        <v>760</v>
      </c>
      <c r="P45" s="24">
        <f t="shared" si="4"/>
        <v>1772.5000000000002</v>
      </c>
      <c r="Q45" s="24">
        <f t="shared" si="5"/>
        <v>1477.5</v>
      </c>
      <c r="R45" s="24">
        <f t="shared" si="6"/>
        <v>1502.5</v>
      </c>
      <c r="S45" s="24">
        <f t="shared" si="7"/>
        <v>3822.5</v>
      </c>
      <c r="T45" s="24">
        <f t="shared" si="8"/>
        <v>23497.5</v>
      </c>
      <c r="U45" s="21" t="s">
        <v>50</v>
      </c>
      <c r="V45" s="22"/>
    </row>
    <row r="46" spans="1:22" s="23" customFormat="1" ht="30" customHeight="1" x14ac:dyDescent="0.25">
      <c r="A46" s="19">
        <v>40</v>
      </c>
      <c r="B46" s="13" t="s">
        <v>367</v>
      </c>
      <c r="C46" s="45" t="s">
        <v>368</v>
      </c>
      <c r="D46" s="13" t="s">
        <v>170</v>
      </c>
      <c r="E46" s="13" t="s">
        <v>369</v>
      </c>
      <c r="F46" s="45" t="s">
        <v>290</v>
      </c>
      <c r="G46" s="50" t="s">
        <v>291</v>
      </c>
      <c r="H46" s="50" t="s">
        <v>291</v>
      </c>
      <c r="I46" s="24">
        <v>25000</v>
      </c>
      <c r="J46" s="24">
        <v>0</v>
      </c>
      <c r="K46" s="24">
        <v>25</v>
      </c>
      <c r="L46" s="20">
        <f t="shared" ref="L46" si="28">I46*2.87%</f>
        <v>717.5</v>
      </c>
      <c r="M46" s="24">
        <f t="shared" ref="M46" si="29">I46*7.1%</f>
        <v>1774.9999999999998</v>
      </c>
      <c r="N46" s="24">
        <f t="shared" ref="N46" si="30">I46*1.1%</f>
        <v>275</v>
      </c>
      <c r="O46" s="24">
        <f t="shared" ref="O46" si="31">I46*3.04%</f>
        <v>760</v>
      </c>
      <c r="P46" s="24">
        <f t="shared" ref="P46" si="32">I46*7.09%</f>
        <v>1772.5000000000002</v>
      </c>
      <c r="Q46" s="24">
        <f t="shared" ref="Q46" si="33">+L46+O46</f>
        <v>1477.5</v>
      </c>
      <c r="R46" s="24">
        <f t="shared" ref="R46" si="34">SUM(J46+K46+L46+O46)</f>
        <v>1502.5</v>
      </c>
      <c r="S46" s="24">
        <f t="shared" ref="S46" si="35">SUM(M46+N46+P46)</f>
        <v>3822.5</v>
      </c>
      <c r="T46" s="24">
        <f t="shared" ref="T46" si="36">I46-R46</f>
        <v>23497.5</v>
      </c>
      <c r="U46" s="21" t="s">
        <v>50</v>
      </c>
      <c r="V46" s="22"/>
    </row>
    <row r="47" spans="1:22" s="23" customFormat="1" ht="30" customHeight="1" x14ac:dyDescent="0.25">
      <c r="A47" s="19">
        <v>41</v>
      </c>
      <c r="B47" s="13" t="s">
        <v>364</v>
      </c>
      <c r="C47" s="45" t="s">
        <v>365</v>
      </c>
      <c r="D47" s="13" t="s">
        <v>170</v>
      </c>
      <c r="E47" s="13" t="s">
        <v>366</v>
      </c>
      <c r="F47" s="45" t="s">
        <v>290</v>
      </c>
      <c r="G47" s="50" t="s">
        <v>291</v>
      </c>
      <c r="H47" s="50" t="s">
        <v>291</v>
      </c>
      <c r="I47" s="24">
        <v>25000</v>
      </c>
      <c r="J47" s="24">
        <v>0</v>
      </c>
      <c r="K47" s="24">
        <v>25</v>
      </c>
      <c r="L47" s="20">
        <f t="shared" ref="L47" si="37">I47*2.87%</f>
        <v>717.5</v>
      </c>
      <c r="M47" s="24">
        <f t="shared" ref="M47" si="38">I47*7.1%</f>
        <v>1774.9999999999998</v>
      </c>
      <c r="N47" s="24">
        <f t="shared" ref="N47" si="39">I47*1.1%</f>
        <v>275</v>
      </c>
      <c r="O47" s="24">
        <f t="shared" ref="O47" si="40">I47*3.04%</f>
        <v>760</v>
      </c>
      <c r="P47" s="24">
        <f t="shared" ref="P47" si="41">I47*7.09%</f>
        <v>1772.5000000000002</v>
      </c>
      <c r="Q47" s="24">
        <f t="shared" ref="Q47" si="42">+L47+O47</f>
        <v>1477.5</v>
      </c>
      <c r="R47" s="24">
        <f t="shared" ref="R47" si="43">SUM(J47+K47+L47+O47)</f>
        <v>1502.5</v>
      </c>
      <c r="S47" s="24">
        <f t="shared" ref="S47" si="44">SUM(M47+N47+P47)</f>
        <v>3822.5</v>
      </c>
      <c r="T47" s="24">
        <f t="shared" ref="T47" si="45">I47-R47</f>
        <v>23497.5</v>
      </c>
      <c r="U47" s="21" t="s">
        <v>50</v>
      </c>
      <c r="V47" s="22"/>
    </row>
    <row r="48" spans="1:22" s="23" customFormat="1" ht="30" customHeight="1" x14ac:dyDescent="0.25">
      <c r="A48" s="19">
        <v>42</v>
      </c>
      <c r="B48" s="13" t="s">
        <v>56</v>
      </c>
      <c r="C48" s="45" t="s">
        <v>307</v>
      </c>
      <c r="D48" s="13" t="s">
        <v>55</v>
      </c>
      <c r="E48" s="13" t="s">
        <v>21</v>
      </c>
      <c r="F48" s="45" t="s">
        <v>290</v>
      </c>
      <c r="G48" s="50" t="s">
        <v>291</v>
      </c>
      <c r="H48" s="50" t="s">
        <v>291</v>
      </c>
      <c r="I48" s="24">
        <v>65000</v>
      </c>
      <c r="J48" s="24">
        <v>4157.55</v>
      </c>
      <c r="K48" s="24">
        <v>25</v>
      </c>
      <c r="L48" s="20">
        <f t="shared" si="0"/>
        <v>1865.5</v>
      </c>
      <c r="M48" s="24">
        <f t="shared" si="1"/>
        <v>4615</v>
      </c>
      <c r="N48" s="24">
        <f t="shared" si="2"/>
        <v>715.00000000000011</v>
      </c>
      <c r="O48" s="24">
        <f t="shared" si="3"/>
        <v>1976</v>
      </c>
      <c r="P48" s="24">
        <f t="shared" si="4"/>
        <v>4608.5</v>
      </c>
      <c r="Q48" s="24">
        <f t="shared" si="5"/>
        <v>3841.5</v>
      </c>
      <c r="R48" s="24">
        <f t="shared" si="6"/>
        <v>8024.05</v>
      </c>
      <c r="S48" s="24">
        <f t="shared" si="7"/>
        <v>9938.5</v>
      </c>
      <c r="T48" s="24">
        <f t="shared" si="8"/>
        <v>56975.95</v>
      </c>
      <c r="U48" s="21" t="s">
        <v>50</v>
      </c>
      <c r="V48" s="22"/>
    </row>
    <row r="49" spans="1:72" s="23" customFormat="1" ht="30" customHeight="1" x14ac:dyDescent="0.25">
      <c r="A49" s="19">
        <v>43</v>
      </c>
      <c r="B49" s="13" t="s">
        <v>319</v>
      </c>
      <c r="C49" s="45" t="s">
        <v>307</v>
      </c>
      <c r="D49" s="13" t="s">
        <v>267</v>
      </c>
      <c r="E49" s="13" t="s">
        <v>329</v>
      </c>
      <c r="F49" s="45" t="s">
        <v>290</v>
      </c>
      <c r="G49" s="50" t="s">
        <v>291</v>
      </c>
      <c r="H49" s="50" t="s">
        <v>291</v>
      </c>
      <c r="I49" s="24">
        <v>155000</v>
      </c>
      <c r="J49" s="24">
        <v>25042.74</v>
      </c>
      <c r="K49" s="24">
        <v>25</v>
      </c>
      <c r="L49" s="20">
        <f t="shared" si="0"/>
        <v>4448.5</v>
      </c>
      <c r="M49" s="24">
        <f>I49*7.1%</f>
        <v>11004.999999999998</v>
      </c>
      <c r="N49" s="24">
        <f>I49*1.1%</f>
        <v>1705.0000000000002</v>
      </c>
      <c r="O49" s="24">
        <f>I49*3.04%</f>
        <v>4712</v>
      </c>
      <c r="P49" s="24">
        <f>I49*7.09%</f>
        <v>10989.5</v>
      </c>
      <c r="Q49" s="24">
        <f>+L49+O49</f>
        <v>9160.5</v>
      </c>
      <c r="R49" s="24">
        <f>SUM(J49+K49+L49+O49)</f>
        <v>34228.240000000005</v>
      </c>
      <c r="S49" s="24">
        <f>SUM(M49+N49+P49)</f>
        <v>23699.5</v>
      </c>
      <c r="T49" s="24">
        <f>I49-R49</f>
        <v>120771.76</v>
      </c>
      <c r="U49" s="21" t="s">
        <v>50</v>
      </c>
      <c r="V49" s="22"/>
    </row>
    <row r="50" spans="1:72" s="23" customFormat="1" ht="30" customHeight="1" x14ac:dyDescent="0.25">
      <c r="A50" s="19">
        <v>44</v>
      </c>
      <c r="B50" s="13" t="s">
        <v>52</v>
      </c>
      <c r="C50" s="45" t="s">
        <v>308</v>
      </c>
      <c r="D50" s="13" t="s">
        <v>267</v>
      </c>
      <c r="E50" s="13" t="s">
        <v>15</v>
      </c>
      <c r="F50" s="45" t="s">
        <v>290</v>
      </c>
      <c r="G50" s="50" t="s">
        <v>291</v>
      </c>
      <c r="H50" s="50" t="s">
        <v>291</v>
      </c>
      <c r="I50" s="24">
        <v>60000</v>
      </c>
      <c r="J50" s="24">
        <v>3486.68</v>
      </c>
      <c r="K50" s="24">
        <v>25</v>
      </c>
      <c r="L50" s="20">
        <f t="shared" si="0"/>
        <v>1722</v>
      </c>
      <c r="M50" s="24">
        <f t="shared" si="1"/>
        <v>4260</v>
      </c>
      <c r="N50" s="24">
        <f t="shared" si="2"/>
        <v>660.00000000000011</v>
      </c>
      <c r="O50" s="24">
        <f t="shared" si="3"/>
        <v>1824</v>
      </c>
      <c r="P50" s="24">
        <f t="shared" si="4"/>
        <v>4254</v>
      </c>
      <c r="Q50" s="24">
        <f t="shared" si="5"/>
        <v>3546</v>
      </c>
      <c r="R50" s="24">
        <f t="shared" si="6"/>
        <v>7057.68</v>
      </c>
      <c r="S50" s="24">
        <f t="shared" si="7"/>
        <v>9174</v>
      </c>
      <c r="T50" s="24">
        <f t="shared" si="8"/>
        <v>52942.32</v>
      </c>
      <c r="U50" s="21" t="s">
        <v>50</v>
      </c>
      <c r="V50" s="22"/>
    </row>
    <row r="51" spans="1:72" s="23" customFormat="1" ht="30" customHeight="1" x14ac:dyDescent="0.25">
      <c r="A51" s="19">
        <v>45</v>
      </c>
      <c r="B51" s="13" t="s">
        <v>357</v>
      </c>
      <c r="C51" s="45" t="s">
        <v>308</v>
      </c>
      <c r="D51" s="13" t="s">
        <v>267</v>
      </c>
      <c r="E51" s="13" t="s">
        <v>268</v>
      </c>
      <c r="F51" s="45" t="s">
        <v>290</v>
      </c>
      <c r="G51" s="50" t="s">
        <v>291</v>
      </c>
      <c r="H51" s="50" t="s">
        <v>291</v>
      </c>
      <c r="I51" s="24">
        <v>80000</v>
      </c>
      <c r="J51" s="24">
        <v>7400.87</v>
      </c>
      <c r="K51" s="24">
        <v>25</v>
      </c>
      <c r="L51" s="20">
        <f t="shared" si="0"/>
        <v>2296</v>
      </c>
      <c r="M51" s="24">
        <f t="shared" si="1"/>
        <v>5679.9999999999991</v>
      </c>
      <c r="N51" s="24">
        <f t="shared" si="2"/>
        <v>880.00000000000011</v>
      </c>
      <c r="O51" s="24">
        <f t="shared" si="3"/>
        <v>2432</v>
      </c>
      <c r="P51" s="24">
        <f t="shared" si="4"/>
        <v>5672</v>
      </c>
      <c r="Q51" s="24">
        <f t="shared" si="5"/>
        <v>4728</v>
      </c>
      <c r="R51" s="24">
        <f t="shared" si="6"/>
        <v>12153.869999999999</v>
      </c>
      <c r="S51" s="24">
        <f t="shared" si="7"/>
        <v>12232</v>
      </c>
      <c r="T51" s="24">
        <f t="shared" si="8"/>
        <v>67846.13</v>
      </c>
      <c r="U51" s="21" t="s">
        <v>50</v>
      </c>
      <c r="V51" s="22"/>
    </row>
    <row r="52" spans="1:72" s="23" customFormat="1" ht="30" customHeight="1" x14ac:dyDescent="0.25">
      <c r="A52" s="19">
        <v>46</v>
      </c>
      <c r="B52" s="13" t="s">
        <v>266</v>
      </c>
      <c r="C52" s="45" t="s">
        <v>308</v>
      </c>
      <c r="D52" s="13" t="s">
        <v>267</v>
      </c>
      <c r="E52" s="13" t="s">
        <v>268</v>
      </c>
      <c r="F52" s="45" t="s">
        <v>290</v>
      </c>
      <c r="G52" s="50" t="s">
        <v>291</v>
      </c>
      <c r="H52" s="50" t="s">
        <v>291</v>
      </c>
      <c r="I52" s="24">
        <v>61000</v>
      </c>
      <c r="J52" s="24">
        <v>3674.86</v>
      </c>
      <c r="K52" s="24">
        <v>25</v>
      </c>
      <c r="L52" s="20">
        <f t="shared" si="0"/>
        <v>1750.7</v>
      </c>
      <c r="M52" s="24">
        <f t="shared" si="1"/>
        <v>4331</v>
      </c>
      <c r="N52" s="24">
        <f t="shared" si="2"/>
        <v>671.00000000000011</v>
      </c>
      <c r="O52" s="24">
        <f t="shared" si="3"/>
        <v>1854.4</v>
      </c>
      <c r="P52" s="24">
        <f t="shared" si="4"/>
        <v>4324.9000000000005</v>
      </c>
      <c r="Q52" s="24">
        <f t="shared" si="5"/>
        <v>3605.1000000000004</v>
      </c>
      <c r="R52" s="24">
        <f t="shared" si="6"/>
        <v>7304.9600000000009</v>
      </c>
      <c r="S52" s="24">
        <f t="shared" si="7"/>
        <v>9326.9000000000015</v>
      </c>
      <c r="T52" s="24">
        <f t="shared" si="8"/>
        <v>53695.040000000001</v>
      </c>
      <c r="U52" s="21" t="s">
        <v>50</v>
      </c>
      <c r="V52" s="22"/>
    </row>
    <row r="53" spans="1:72" s="25" customFormat="1" ht="30" customHeight="1" x14ac:dyDescent="0.25">
      <c r="A53" s="19">
        <v>47</v>
      </c>
      <c r="B53" s="13" t="s">
        <v>295</v>
      </c>
      <c r="C53" s="45" t="s">
        <v>308</v>
      </c>
      <c r="D53" s="13" t="s">
        <v>267</v>
      </c>
      <c r="E53" s="13" t="s">
        <v>268</v>
      </c>
      <c r="F53" s="45" t="s">
        <v>290</v>
      </c>
      <c r="G53" s="50" t="s">
        <v>291</v>
      </c>
      <c r="H53" s="50" t="s">
        <v>291</v>
      </c>
      <c r="I53" s="24">
        <v>80000</v>
      </c>
      <c r="J53" s="24">
        <v>7400.87</v>
      </c>
      <c r="K53" s="24">
        <v>25</v>
      </c>
      <c r="L53" s="20">
        <f t="shared" si="0"/>
        <v>2296</v>
      </c>
      <c r="M53" s="24">
        <f t="shared" si="1"/>
        <v>5679.9999999999991</v>
      </c>
      <c r="N53" s="24">
        <f t="shared" si="2"/>
        <v>880.00000000000011</v>
      </c>
      <c r="O53" s="24">
        <f t="shared" si="3"/>
        <v>2432</v>
      </c>
      <c r="P53" s="24">
        <f t="shared" si="4"/>
        <v>5672</v>
      </c>
      <c r="Q53" s="24">
        <f t="shared" si="5"/>
        <v>4728</v>
      </c>
      <c r="R53" s="24">
        <f t="shared" ref="R53" si="46">SUM(J53+K53+L53+O53)</f>
        <v>12153.869999999999</v>
      </c>
      <c r="S53" s="24">
        <f t="shared" si="7"/>
        <v>12232</v>
      </c>
      <c r="T53" s="24">
        <f t="shared" si="8"/>
        <v>67846.13</v>
      </c>
      <c r="U53" s="21" t="s">
        <v>50</v>
      </c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</row>
    <row r="54" spans="1:72" s="23" customFormat="1" ht="30" customHeight="1" x14ac:dyDescent="0.25">
      <c r="A54" s="19">
        <v>48</v>
      </c>
      <c r="B54" s="13" t="s">
        <v>157</v>
      </c>
      <c r="C54" s="45" t="s">
        <v>307</v>
      </c>
      <c r="D54" s="13" t="s">
        <v>158</v>
      </c>
      <c r="E54" s="13" t="s">
        <v>21</v>
      </c>
      <c r="F54" s="45" t="s">
        <v>290</v>
      </c>
      <c r="G54" s="50" t="s">
        <v>291</v>
      </c>
      <c r="H54" s="50" t="s">
        <v>291</v>
      </c>
      <c r="I54" s="24">
        <v>60000</v>
      </c>
      <c r="J54" s="24">
        <v>3486.68</v>
      </c>
      <c r="K54" s="24">
        <v>25</v>
      </c>
      <c r="L54" s="20">
        <f t="shared" si="0"/>
        <v>1722</v>
      </c>
      <c r="M54" s="24">
        <f t="shared" ref="M54:M64" si="47">I54*7.1%</f>
        <v>4260</v>
      </c>
      <c r="N54" s="24">
        <f t="shared" ref="N54:N64" si="48">I54*1.1%</f>
        <v>660.00000000000011</v>
      </c>
      <c r="O54" s="24">
        <f t="shared" ref="O54:O64" si="49">I54*3.04%</f>
        <v>1824</v>
      </c>
      <c r="P54" s="24">
        <f t="shared" ref="P54:P64" si="50">I54*7.09%</f>
        <v>4254</v>
      </c>
      <c r="Q54" s="24">
        <f t="shared" ref="Q54:Q64" si="51">+L54+O54</f>
        <v>3546</v>
      </c>
      <c r="R54" s="24">
        <f>SUM(J54+K54+L54+O54)</f>
        <v>7057.68</v>
      </c>
      <c r="S54" s="24">
        <f>SUM(M54+N54+P54)</f>
        <v>9174</v>
      </c>
      <c r="T54" s="24">
        <f>I54-R54</f>
        <v>52942.32</v>
      </c>
      <c r="U54" s="21" t="s">
        <v>50</v>
      </c>
      <c r="V54" s="22"/>
    </row>
    <row r="55" spans="1:72" s="23" customFormat="1" ht="30" customHeight="1" x14ac:dyDescent="0.25">
      <c r="A55" s="19">
        <v>49</v>
      </c>
      <c r="B55" s="13" t="s">
        <v>27</v>
      </c>
      <c r="C55" s="45" t="s">
        <v>308</v>
      </c>
      <c r="D55" s="13" t="s">
        <v>356</v>
      </c>
      <c r="E55" s="13" t="s">
        <v>1</v>
      </c>
      <c r="F55" s="45" t="s">
        <v>290</v>
      </c>
      <c r="G55" s="50" t="s">
        <v>291</v>
      </c>
      <c r="H55" s="50" t="s">
        <v>291</v>
      </c>
      <c r="I55" s="24">
        <v>55000</v>
      </c>
      <c r="J55" s="24">
        <v>2559.6799999999998</v>
      </c>
      <c r="K55" s="24">
        <v>25</v>
      </c>
      <c r="L55" s="20">
        <f t="shared" si="0"/>
        <v>1578.5</v>
      </c>
      <c r="M55" s="24">
        <f t="shared" si="47"/>
        <v>3904.9999999999995</v>
      </c>
      <c r="N55" s="24">
        <f t="shared" si="48"/>
        <v>605.00000000000011</v>
      </c>
      <c r="O55" s="24">
        <f t="shared" si="49"/>
        <v>1672</v>
      </c>
      <c r="P55" s="24">
        <f t="shared" si="50"/>
        <v>3899.5000000000005</v>
      </c>
      <c r="Q55" s="24">
        <f t="shared" si="51"/>
        <v>3250.5</v>
      </c>
      <c r="R55" s="24">
        <f>SUM(J55+K55+L55+O55)</f>
        <v>5835.18</v>
      </c>
      <c r="S55" s="24">
        <f>SUM(M55+N55+P55)</f>
        <v>8409.5</v>
      </c>
      <c r="T55" s="24">
        <f>I55-R55</f>
        <v>49164.82</v>
      </c>
      <c r="U55" s="21" t="s">
        <v>50</v>
      </c>
      <c r="V55" s="22"/>
    </row>
    <row r="56" spans="1:72" s="23" customFormat="1" ht="30" customHeight="1" x14ac:dyDescent="0.25">
      <c r="A56" s="19">
        <v>50</v>
      </c>
      <c r="B56" s="13" t="s">
        <v>332</v>
      </c>
      <c r="C56" s="45" t="s">
        <v>308</v>
      </c>
      <c r="D56" s="13" t="s">
        <v>67</v>
      </c>
      <c r="E56" s="13" t="s">
        <v>77</v>
      </c>
      <c r="F56" s="45" t="s">
        <v>290</v>
      </c>
      <c r="G56" s="50" t="s">
        <v>291</v>
      </c>
      <c r="H56" s="50" t="s">
        <v>291</v>
      </c>
      <c r="I56" s="24">
        <v>45000</v>
      </c>
      <c r="J56" s="24">
        <v>1148.33</v>
      </c>
      <c r="K56" s="24">
        <v>25</v>
      </c>
      <c r="L56" s="20">
        <f t="shared" ref="L56" si="52">I56*2.87%</f>
        <v>1291.5</v>
      </c>
      <c r="M56" s="24">
        <f t="shared" si="47"/>
        <v>3194.9999999999995</v>
      </c>
      <c r="N56" s="24">
        <f t="shared" si="48"/>
        <v>495.00000000000006</v>
      </c>
      <c r="O56" s="24">
        <f t="shared" si="49"/>
        <v>1368</v>
      </c>
      <c r="P56" s="24">
        <f t="shared" si="50"/>
        <v>3190.5</v>
      </c>
      <c r="Q56" s="24">
        <f t="shared" si="51"/>
        <v>2659.5</v>
      </c>
      <c r="R56" s="24">
        <f t="shared" ref="R56" si="53">SUM(J56+K56+L56+O56)</f>
        <v>3832.83</v>
      </c>
      <c r="S56" s="24">
        <f t="shared" ref="S56" si="54">SUM(M56+N56+P56)</f>
        <v>6880.5</v>
      </c>
      <c r="T56" s="24">
        <f t="shared" ref="T56" si="55">I56-R56</f>
        <v>41167.17</v>
      </c>
      <c r="U56" s="21" t="s">
        <v>50</v>
      </c>
      <c r="V56" s="22"/>
    </row>
    <row r="57" spans="1:72" s="23" customFormat="1" ht="30" customHeight="1" x14ac:dyDescent="0.25">
      <c r="A57" s="19">
        <v>51</v>
      </c>
      <c r="B57" s="13" t="s">
        <v>272</v>
      </c>
      <c r="C57" s="45" t="s">
        <v>307</v>
      </c>
      <c r="D57" s="13" t="s">
        <v>317</v>
      </c>
      <c r="E57" s="13" t="s">
        <v>70</v>
      </c>
      <c r="F57" s="45" t="s">
        <v>290</v>
      </c>
      <c r="G57" s="50" t="s">
        <v>291</v>
      </c>
      <c r="H57" s="50" t="s">
        <v>291</v>
      </c>
      <c r="I57" s="24">
        <v>46000</v>
      </c>
      <c r="J57" s="24">
        <v>1086.94</v>
      </c>
      <c r="K57" s="24">
        <v>25</v>
      </c>
      <c r="L57" s="20">
        <f t="shared" si="0"/>
        <v>1320.2</v>
      </c>
      <c r="M57" s="24">
        <f>I57*7.1%</f>
        <v>3265.9999999999995</v>
      </c>
      <c r="N57" s="24">
        <f>I57*1.1%</f>
        <v>506.00000000000006</v>
      </c>
      <c r="O57" s="24">
        <f>I57*3.04%</f>
        <v>1398.4</v>
      </c>
      <c r="P57" s="24">
        <f>I57*7.09%</f>
        <v>3261.4</v>
      </c>
      <c r="Q57" s="24">
        <f>+L57+O57</f>
        <v>2718.6000000000004</v>
      </c>
      <c r="R57" s="24">
        <f>SUM(J57+K57+L57+O57)</f>
        <v>3830.5400000000004</v>
      </c>
      <c r="S57" s="24">
        <f>SUM(M57+N57+P57)</f>
        <v>7033.4</v>
      </c>
      <c r="T57" s="24">
        <f>I57-R57</f>
        <v>42169.46</v>
      </c>
      <c r="U57" s="21" t="s">
        <v>50</v>
      </c>
      <c r="V57" s="22"/>
    </row>
    <row r="58" spans="1:72" s="23" customFormat="1" ht="30" customHeight="1" x14ac:dyDescent="0.25">
      <c r="A58" s="19">
        <v>52</v>
      </c>
      <c r="B58" s="13" t="s">
        <v>66</v>
      </c>
      <c r="C58" s="45" t="s">
        <v>308</v>
      </c>
      <c r="D58" s="13" t="s">
        <v>67</v>
      </c>
      <c r="E58" s="13" t="s">
        <v>54</v>
      </c>
      <c r="F58" s="45" t="s">
        <v>290</v>
      </c>
      <c r="G58" s="50" t="s">
        <v>291</v>
      </c>
      <c r="H58" s="50" t="s">
        <v>291</v>
      </c>
      <c r="I58" s="24">
        <v>25000</v>
      </c>
      <c r="J58" s="24">
        <v>0</v>
      </c>
      <c r="K58" s="24">
        <v>25</v>
      </c>
      <c r="L58" s="20">
        <f t="shared" si="0"/>
        <v>717.5</v>
      </c>
      <c r="M58" s="24">
        <f t="shared" si="47"/>
        <v>1774.9999999999998</v>
      </c>
      <c r="N58" s="24">
        <f t="shared" si="48"/>
        <v>275</v>
      </c>
      <c r="O58" s="24">
        <f t="shared" si="49"/>
        <v>760</v>
      </c>
      <c r="P58" s="24">
        <f t="shared" si="50"/>
        <v>1772.5000000000002</v>
      </c>
      <c r="Q58" s="24">
        <f t="shared" si="51"/>
        <v>1477.5</v>
      </c>
      <c r="R58" s="24">
        <f>SUM(J58+K58+L58+O58)</f>
        <v>1502.5</v>
      </c>
      <c r="S58" s="24">
        <f>SUM(M58+N58+P58)</f>
        <v>3822.5</v>
      </c>
      <c r="T58" s="24">
        <f>I58-R58</f>
        <v>23497.5</v>
      </c>
      <c r="U58" s="21" t="s">
        <v>50</v>
      </c>
      <c r="V58" s="22"/>
    </row>
    <row r="59" spans="1:72" s="23" customFormat="1" ht="30" customHeight="1" x14ac:dyDescent="0.25">
      <c r="A59" s="19">
        <v>53</v>
      </c>
      <c r="B59" s="13" t="s">
        <v>310</v>
      </c>
      <c r="C59" s="45" t="s">
        <v>307</v>
      </c>
      <c r="D59" s="13" t="s">
        <v>311</v>
      </c>
      <c r="E59" s="13" t="s">
        <v>22</v>
      </c>
      <c r="F59" s="45" t="s">
        <v>290</v>
      </c>
      <c r="G59" s="50" t="s">
        <v>291</v>
      </c>
      <c r="H59" s="50" t="s">
        <v>291</v>
      </c>
      <c r="I59" s="24">
        <v>155000</v>
      </c>
      <c r="J59" s="24">
        <v>25042.74</v>
      </c>
      <c r="K59" s="24">
        <v>25</v>
      </c>
      <c r="L59" s="20">
        <f t="shared" si="0"/>
        <v>4448.5</v>
      </c>
      <c r="M59" s="24">
        <f t="shared" si="47"/>
        <v>11004.999999999998</v>
      </c>
      <c r="N59" s="24">
        <f t="shared" si="48"/>
        <v>1705.0000000000002</v>
      </c>
      <c r="O59" s="24">
        <f t="shared" si="49"/>
        <v>4712</v>
      </c>
      <c r="P59" s="24">
        <f t="shared" si="50"/>
        <v>10989.5</v>
      </c>
      <c r="Q59" s="24">
        <f t="shared" si="51"/>
        <v>9160.5</v>
      </c>
      <c r="R59" s="24">
        <f>SUM(J59+K59+L59+O59)</f>
        <v>34228.240000000005</v>
      </c>
      <c r="S59" s="24">
        <f>SUM(M59+N59+P59)</f>
        <v>23699.5</v>
      </c>
      <c r="T59" s="24">
        <f>I59-R59</f>
        <v>120771.76</v>
      </c>
      <c r="U59" s="21" t="s">
        <v>50</v>
      </c>
      <c r="V59" s="22"/>
    </row>
    <row r="60" spans="1:72" s="23" customFormat="1" ht="30" customHeight="1" x14ac:dyDescent="0.25">
      <c r="A60" s="19">
        <v>54</v>
      </c>
      <c r="B60" s="13" t="s">
        <v>351</v>
      </c>
      <c r="C60" s="45" t="s">
        <v>307</v>
      </c>
      <c r="D60" s="13" t="s">
        <v>311</v>
      </c>
      <c r="E60" s="13" t="s">
        <v>350</v>
      </c>
      <c r="F60" s="45" t="s">
        <v>290</v>
      </c>
      <c r="G60" s="50" t="s">
        <v>291</v>
      </c>
      <c r="H60" s="50" t="s">
        <v>291</v>
      </c>
      <c r="I60" s="24">
        <v>45000</v>
      </c>
      <c r="J60" s="24">
        <v>1148.33</v>
      </c>
      <c r="K60" s="24">
        <v>25</v>
      </c>
      <c r="L60" s="20">
        <f t="shared" si="0"/>
        <v>1291.5</v>
      </c>
      <c r="M60" s="24">
        <f t="shared" si="47"/>
        <v>3194.9999999999995</v>
      </c>
      <c r="N60" s="24">
        <f t="shared" si="48"/>
        <v>495.00000000000006</v>
      </c>
      <c r="O60" s="24">
        <f t="shared" si="49"/>
        <v>1368</v>
      </c>
      <c r="P60" s="24">
        <f t="shared" si="50"/>
        <v>3190.5</v>
      </c>
      <c r="Q60" s="24">
        <f t="shared" si="51"/>
        <v>2659.5</v>
      </c>
      <c r="R60" s="24">
        <f>SUM(J60+K60+L60+O60)</f>
        <v>3832.83</v>
      </c>
      <c r="S60" s="24">
        <f>SUM(M60+N60+P60)</f>
        <v>6880.5</v>
      </c>
      <c r="T60" s="24">
        <f>I60-R60</f>
        <v>41167.17</v>
      </c>
      <c r="U60" s="21" t="s">
        <v>50</v>
      </c>
      <c r="V60" s="22"/>
    </row>
    <row r="61" spans="1:72" s="23" customFormat="1" ht="30" customHeight="1" x14ac:dyDescent="0.25">
      <c r="A61" s="19">
        <v>55</v>
      </c>
      <c r="B61" s="13" t="s">
        <v>349</v>
      </c>
      <c r="C61" s="45" t="s">
        <v>307</v>
      </c>
      <c r="D61" s="13" t="s">
        <v>311</v>
      </c>
      <c r="E61" s="13" t="s">
        <v>350</v>
      </c>
      <c r="F61" s="45" t="s">
        <v>290</v>
      </c>
      <c r="G61" s="50" t="s">
        <v>291</v>
      </c>
      <c r="H61" s="50" t="s">
        <v>291</v>
      </c>
      <c r="I61" s="24">
        <v>45000</v>
      </c>
      <c r="J61" s="24">
        <v>1148.33</v>
      </c>
      <c r="K61" s="24">
        <v>25</v>
      </c>
      <c r="L61" s="20">
        <f t="shared" si="0"/>
        <v>1291.5</v>
      </c>
      <c r="M61" s="24">
        <f t="shared" si="47"/>
        <v>3194.9999999999995</v>
      </c>
      <c r="N61" s="24">
        <f t="shared" si="48"/>
        <v>495.00000000000006</v>
      </c>
      <c r="O61" s="24">
        <f t="shared" si="49"/>
        <v>1368</v>
      </c>
      <c r="P61" s="24">
        <f t="shared" si="50"/>
        <v>3190.5</v>
      </c>
      <c r="Q61" s="24">
        <f t="shared" si="51"/>
        <v>2659.5</v>
      </c>
      <c r="R61" s="24">
        <f>SUM(J61+K61+L61+O61)</f>
        <v>3832.83</v>
      </c>
      <c r="S61" s="24">
        <f>SUM(M61+N61+P61)</f>
        <v>6880.5</v>
      </c>
      <c r="T61" s="24">
        <f>I61-R61</f>
        <v>41167.17</v>
      </c>
      <c r="U61" s="21" t="s">
        <v>50</v>
      </c>
      <c r="V61" s="22"/>
    </row>
    <row r="62" spans="1:72" s="23" customFormat="1" ht="30" customHeight="1" x14ac:dyDescent="0.25">
      <c r="A62" s="19">
        <v>56</v>
      </c>
      <c r="B62" s="13" t="s">
        <v>312</v>
      </c>
      <c r="C62" s="45" t="s">
        <v>308</v>
      </c>
      <c r="D62" s="13" t="s">
        <v>46</v>
      </c>
      <c r="E62" s="13" t="s">
        <v>21</v>
      </c>
      <c r="F62" s="45" t="s">
        <v>290</v>
      </c>
      <c r="G62" s="50" t="s">
        <v>291</v>
      </c>
      <c r="H62" s="50" t="s">
        <v>291</v>
      </c>
      <c r="I62" s="24">
        <v>110000</v>
      </c>
      <c r="J62" s="24">
        <v>14457.62</v>
      </c>
      <c r="K62" s="24">
        <v>25</v>
      </c>
      <c r="L62" s="20">
        <f t="shared" si="0"/>
        <v>3157</v>
      </c>
      <c r="M62" s="24">
        <f t="shared" si="47"/>
        <v>7809.9999999999991</v>
      </c>
      <c r="N62" s="24">
        <f t="shared" si="48"/>
        <v>1210.0000000000002</v>
      </c>
      <c r="O62" s="24">
        <f t="shared" si="49"/>
        <v>3344</v>
      </c>
      <c r="P62" s="24">
        <f t="shared" si="50"/>
        <v>7799.0000000000009</v>
      </c>
      <c r="Q62" s="24">
        <f t="shared" si="51"/>
        <v>6501</v>
      </c>
      <c r="R62" s="24">
        <f t="shared" ref="R62" si="56">SUM(J62+K62+L62+O62)</f>
        <v>20983.620000000003</v>
      </c>
      <c r="S62" s="24">
        <f t="shared" ref="S62" si="57">SUM(M62+N62+P62)</f>
        <v>16819</v>
      </c>
      <c r="T62" s="24">
        <f t="shared" ref="T62" si="58">I62-R62</f>
        <v>89016.38</v>
      </c>
      <c r="U62" s="21" t="s">
        <v>50</v>
      </c>
      <c r="V62" s="22"/>
    </row>
    <row r="63" spans="1:72" s="23" customFormat="1" ht="30" customHeight="1" x14ac:dyDescent="0.25">
      <c r="A63" s="19">
        <v>57</v>
      </c>
      <c r="B63" s="13" t="s">
        <v>17</v>
      </c>
      <c r="C63" s="45" t="s">
        <v>307</v>
      </c>
      <c r="D63" s="13" t="s">
        <v>46</v>
      </c>
      <c r="E63" s="13" t="s">
        <v>18</v>
      </c>
      <c r="F63" s="45" t="s">
        <v>290</v>
      </c>
      <c r="G63" s="50" t="s">
        <v>291</v>
      </c>
      <c r="H63" s="50" t="s">
        <v>291</v>
      </c>
      <c r="I63" s="24">
        <v>32000</v>
      </c>
      <c r="J63" s="24">
        <v>0</v>
      </c>
      <c r="K63" s="24">
        <v>25</v>
      </c>
      <c r="L63" s="20">
        <v>918.4</v>
      </c>
      <c r="M63" s="24">
        <f t="shared" si="47"/>
        <v>2272</v>
      </c>
      <c r="N63" s="24">
        <f t="shared" si="48"/>
        <v>352.00000000000006</v>
      </c>
      <c r="O63" s="24">
        <f t="shared" si="49"/>
        <v>972.8</v>
      </c>
      <c r="P63" s="24">
        <f t="shared" si="50"/>
        <v>2268.8000000000002</v>
      </c>
      <c r="Q63" s="24">
        <f t="shared" si="51"/>
        <v>1891.1999999999998</v>
      </c>
      <c r="R63" s="24">
        <f>SUM(J63+K63+L63+O63)</f>
        <v>1916.1999999999998</v>
      </c>
      <c r="S63" s="24">
        <f>SUM(M63+N63+P63)</f>
        <v>4892.8</v>
      </c>
      <c r="T63" s="24">
        <f>I63-R63</f>
        <v>30083.8</v>
      </c>
      <c r="U63" s="21" t="s">
        <v>50</v>
      </c>
      <c r="V63" s="22"/>
    </row>
    <row r="64" spans="1:72" s="23" customFormat="1" ht="30" customHeight="1" x14ac:dyDescent="0.25">
      <c r="A64" s="19">
        <v>58</v>
      </c>
      <c r="B64" s="13" t="s">
        <v>352</v>
      </c>
      <c r="C64" s="45" t="s">
        <v>308</v>
      </c>
      <c r="D64" s="13" t="s">
        <v>45</v>
      </c>
      <c r="E64" s="13" t="s">
        <v>22</v>
      </c>
      <c r="F64" s="45" t="s">
        <v>290</v>
      </c>
      <c r="G64" s="50" t="s">
        <v>291</v>
      </c>
      <c r="H64" s="50" t="s">
        <v>291</v>
      </c>
      <c r="I64" s="24">
        <v>155000</v>
      </c>
      <c r="J64" s="24">
        <v>25042.74</v>
      </c>
      <c r="K64" s="24">
        <v>25</v>
      </c>
      <c r="L64" s="20">
        <v>4448.5</v>
      </c>
      <c r="M64" s="24">
        <f t="shared" si="47"/>
        <v>11004.999999999998</v>
      </c>
      <c r="N64" s="24">
        <f t="shared" si="48"/>
        <v>1705.0000000000002</v>
      </c>
      <c r="O64" s="24">
        <f t="shared" si="49"/>
        <v>4712</v>
      </c>
      <c r="P64" s="24">
        <f t="shared" si="50"/>
        <v>10989.5</v>
      </c>
      <c r="Q64" s="24">
        <f t="shared" si="51"/>
        <v>9160.5</v>
      </c>
      <c r="R64" s="24">
        <f>SUM(J64+K64+L64+O64)</f>
        <v>34228.240000000005</v>
      </c>
      <c r="S64" s="24">
        <f>SUM(M64+N64+P64)</f>
        <v>23699.5</v>
      </c>
      <c r="T64" s="24">
        <f t="shared" ref="T64" si="59">I64-R64</f>
        <v>120771.76</v>
      </c>
      <c r="U64" s="21" t="s">
        <v>50</v>
      </c>
      <c r="V64" s="22"/>
    </row>
    <row r="65" spans="1:72" s="23" customFormat="1" ht="30" customHeight="1" x14ac:dyDescent="0.25">
      <c r="A65" s="19">
        <v>59</v>
      </c>
      <c r="B65" s="13" t="s">
        <v>92</v>
      </c>
      <c r="C65" s="45" t="s">
        <v>307</v>
      </c>
      <c r="D65" s="13" t="s">
        <v>45</v>
      </c>
      <c r="E65" s="13" t="s">
        <v>21</v>
      </c>
      <c r="F65" s="45" t="s">
        <v>290</v>
      </c>
      <c r="G65" s="50" t="s">
        <v>291</v>
      </c>
      <c r="H65" s="50" t="s">
        <v>291</v>
      </c>
      <c r="I65" s="24">
        <v>60000</v>
      </c>
      <c r="J65" s="24">
        <v>3486.68</v>
      </c>
      <c r="K65" s="24">
        <v>25</v>
      </c>
      <c r="L65" s="20">
        <f t="shared" si="0"/>
        <v>1722</v>
      </c>
      <c r="M65" s="24">
        <f t="shared" ref="M65:M78" si="60">I65*7.1%</f>
        <v>4260</v>
      </c>
      <c r="N65" s="24">
        <f t="shared" ref="N65:N78" si="61">I65*1.1%</f>
        <v>660.00000000000011</v>
      </c>
      <c r="O65" s="24">
        <f t="shared" ref="O65:O78" si="62">I65*3.04%</f>
        <v>1824</v>
      </c>
      <c r="P65" s="24">
        <f t="shared" ref="P65:P78" si="63">I65*7.09%</f>
        <v>4254</v>
      </c>
      <c r="Q65" s="24">
        <f t="shared" ref="Q65:Q78" si="64">+L65+O65</f>
        <v>3546</v>
      </c>
      <c r="R65" s="24">
        <f t="shared" ref="R65:R77" si="65">SUM(J65+K65+L65+O65)</f>
        <v>7057.68</v>
      </c>
      <c r="S65" s="24">
        <f t="shared" ref="S65:S78" si="66">SUM(M65+N65+P65)</f>
        <v>9174</v>
      </c>
      <c r="T65" s="24">
        <f t="shared" ref="T65:T78" si="67">I65-R65</f>
        <v>52942.32</v>
      </c>
      <c r="U65" s="21" t="s">
        <v>50</v>
      </c>
      <c r="V65" s="22"/>
    </row>
    <row r="66" spans="1:72" s="23" customFormat="1" ht="30" customHeight="1" x14ac:dyDescent="0.25">
      <c r="A66" s="19">
        <v>60</v>
      </c>
      <c r="B66" s="13" t="s">
        <v>93</v>
      </c>
      <c r="C66" s="45" t="s">
        <v>307</v>
      </c>
      <c r="D66" s="13" t="s">
        <v>45</v>
      </c>
      <c r="E66" s="13" t="s">
        <v>21</v>
      </c>
      <c r="F66" s="45" t="s">
        <v>290</v>
      </c>
      <c r="G66" s="50" t="s">
        <v>291</v>
      </c>
      <c r="H66" s="50" t="s">
        <v>291</v>
      </c>
      <c r="I66" s="24">
        <v>60000</v>
      </c>
      <c r="J66" s="24">
        <v>3486.68</v>
      </c>
      <c r="K66" s="24">
        <v>25</v>
      </c>
      <c r="L66" s="20">
        <f t="shared" si="0"/>
        <v>1722</v>
      </c>
      <c r="M66" s="24">
        <f t="shared" si="60"/>
        <v>4260</v>
      </c>
      <c r="N66" s="24">
        <f t="shared" si="61"/>
        <v>660.00000000000011</v>
      </c>
      <c r="O66" s="24">
        <f t="shared" si="62"/>
        <v>1824</v>
      </c>
      <c r="P66" s="24">
        <f t="shared" si="63"/>
        <v>4254</v>
      </c>
      <c r="Q66" s="24">
        <f t="shared" si="64"/>
        <v>3546</v>
      </c>
      <c r="R66" s="24">
        <f t="shared" si="65"/>
        <v>7057.68</v>
      </c>
      <c r="S66" s="24">
        <f t="shared" si="66"/>
        <v>9174</v>
      </c>
      <c r="T66" s="24">
        <f t="shared" si="67"/>
        <v>52942.32</v>
      </c>
      <c r="U66" s="21" t="s">
        <v>50</v>
      </c>
      <c r="V66" s="22"/>
    </row>
    <row r="67" spans="1:72" s="23" customFormat="1" ht="30" customHeight="1" x14ac:dyDescent="0.25">
      <c r="A67" s="19">
        <v>61</v>
      </c>
      <c r="B67" s="13" t="s">
        <v>94</v>
      </c>
      <c r="C67" s="45" t="s">
        <v>307</v>
      </c>
      <c r="D67" s="13" t="s">
        <v>45</v>
      </c>
      <c r="E67" s="13" t="s">
        <v>21</v>
      </c>
      <c r="F67" s="45" t="s">
        <v>290</v>
      </c>
      <c r="G67" s="50" t="s">
        <v>291</v>
      </c>
      <c r="H67" s="50" t="s">
        <v>291</v>
      </c>
      <c r="I67" s="24">
        <v>60000</v>
      </c>
      <c r="J67" s="24">
        <v>3486.68</v>
      </c>
      <c r="K67" s="24">
        <v>25</v>
      </c>
      <c r="L67" s="20">
        <f t="shared" si="0"/>
        <v>1722</v>
      </c>
      <c r="M67" s="24">
        <f t="shared" si="60"/>
        <v>4260</v>
      </c>
      <c r="N67" s="24">
        <f t="shared" si="61"/>
        <v>660.00000000000011</v>
      </c>
      <c r="O67" s="24">
        <f t="shared" si="62"/>
        <v>1824</v>
      </c>
      <c r="P67" s="24">
        <f t="shared" si="63"/>
        <v>4254</v>
      </c>
      <c r="Q67" s="24">
        <f t="shared" si="64"/>
        <v>3546</v>
      </c>
      <c r="R67" s="24">
        <f t="shared" si="65"/>
        <v>7057.68</v>
      </c>
      <c r="S67" s="24">
        <f t="shared" si="66"/>
        <v>9174</v>
      </c>
      <c r="T67" s="24">
        <f t="shared" si="67"/>
        <v>52942.32</v>
      </c>
      <c r="U67" s="21" t="s">
        <v>50</v>
      </c>
      <c r="V67" s="22"/>
    </row>
    <row r="68" spans="1:72" s="23" customFormat="1" ht="30" customHeight="1" x14ac:dyDescent="0.25">
      <c r="A68" s="19">
        <v>62</v>
      </c>
      <c r="B68" s="13" t="s">
        <v>95</v>
      </c>
      <c r="C68" s="45" t="s">
        <v>308</v>
      </c>
      <c r="D68" s="13" t="s">
        <v>45</v>
      </c>
      <c r="E68" s="13" t="s">
        <v>21</v>
      </c>
      <c r="F68" s="45" t="s">
        <v>290</v>
      </c>
      <c r="G68" s="50" t="s">
        <v>291</v>
      </c>
      <c r="H68" s="50" t="s">
        <v>291</v>
      </c>
      <c r="I68" s="24">
        <v>60000</v>
      </c>
      <c r="J68" s="24">
        <v>3486.68</v>
      </c>
      <c r="K68" s="24">
        <v>25</v>
      </c>
      <c r="L68" s="20">
        <f t="shared" si="0"/>
        <v>1722</v>
      </c>
      <c r="M68" s="24">
        <f t="shared" si="60"/>
        <v>4260</v>
      </c>
      <c r="N68" s="24">
        <f t="shared" si="61"/>
        <v>660.00000000000011</v>
      </c>
      <c r="O68" s="24">
        <f t="shared" si="62"/>
        <v>1824</v>
      </c>
      <c r="P68" s="24">
        <f t="shared" si="63"/>
        <v>4254</v>
      </c>
      <c r="Q68" s="24">
        <f t="shared" si="64"/>
        <v>3546</v>
      </c>
      <c r="R68" s="24">
        <f t="shared" si="65"/>
        <v>7057.68</v>
      </c>
      <c r="S68" s="24">
        <f t="shared" si="66"/>
        <v>9174</v>
      </c>
      <c r="T68" s="24">
        <f t="shared" si="67"/>
        <v>52942.32</v>
      </c>
      <c r="U68" s="21" t="s">
        <v>50</v>
      </c>
      <c r="V68" s="22"/>
    </row>
    <row r="69" spans="1:72" s="23" customFormat="1" ht="30" customHeight="1" x14ac:dyDescent="0.25">
      <c r="A69" s="19">
        <v>63</v>
      </c>
      <c r="B69" s="13" t="s">
        <v>96</v>
      </c>
      <c r="C69" s="45" t="s">
        <v>307</v>
      </c>
      <c r="D69" s="13" t="s">
        <v>45</v>
      </c>
      <c r="E69" s="13" t="s">
        <v>21</v>
      </c>
      <c r="F69" s="45" t="s">
        <v>290</v>
      </c>
      <c r="G69" s="50" t="s">
        <v>291</v>
      </c>
      <c r="H69" s="50" t="s">
        <v>291</v>
      </c>
      <c r="I69" s="24">
        <v>60000</v>
      </c>
      <c r="J69" s="24">
        <v>3486.68</v>
      </c>
      <c r="K69" s="24">
        <v>25</v>
      </c>
      <c r="L69" s="20">
        <f t="shared" si="0"/>
        <v>1722</v>
      </c>
      <c r="M69" s="24">
        <f t="shared" si="60"/>
        <v>4260</v>
      </c>
      <c r="N69" s="24">
        <f t="shared" si="61"/>
        <v>660.00000000000011</v>
      </c>
      <c r="O69" s="24">
        <f t="shared" si="62"/>
        <v>1824</v>
      </c>
      <c r="P69" s="24">
        <f t="shared" si="63"/>
        <v>4254</v>
      </c>
      <c r="Q69" s="24">
        <f t="shared" si="64"/>
        <v>3546</v>
      </c>
      <c r="R69" s="24">
        <f t="shared" si="65"/>
        <v>7057.68</v>
      </c>
      <c r="S69" s="24">
        <f t="shared" si="66"/>
        <v>9174</v>
      </c>
      <c r="T69" s="24">
        <f t="shared" si="67"/>
        <v>52942.32</v>
      </c>
      <c r="U69" s="21" t="s">
        <v>50</v>
      </c>
      <c r="V69" s="22"/>
    </row>
    <row r="70" spans="1:72" s="23" customFormat="1" ht="30" customHeight="1" x14ac:dyDescent="0.25">
      <c r="A70" s="19">
        <v>64</v>
      </c>
      <c r="B70" s="13" t="s">
        <v>97</v>
      </c>
      <c r="C70" s="45" t="s">
        <v>307</v>
      </c>
      <c r="D70" s="13" t="s">
        <v>45</v>
      </c>
      <c r="E70" s="13" t="s">
        <v>21</v>
      </c>
      <c r="F70" s="45" t="s">
        <v>290</v>
      </c>
      <c r="G70" s="50" t="s">
        <v>291</v>
      </c>
      <c r="H70" s="50" t="s">
        <v>291</v>
      </c>
      <c r="I70" s="24">
        <v>45000</v>
      </c>
      <c r="J70" s="24">
        <v>1148.33</v>
      </c>
      <c r="K70" s="24">
        <v>25</v>
      </c>
      <c r="L70" s="20">
        <f t="shared" si="0"/>
        <v>1291.5</v>
      </c>
      <c r="M70" s="24">
        <f t="shared" si="60"/>
        <v>3194.9999999999995</v>
      </c>
      <c r="N70" s="24">
        <f t="shared" si="61"/>
        <v>495.00000000000006</v>
      </c>
      <c r="O70" s="24">
        <f t="shared" si="62"/>
        <v>1368</v>
      </c>
      <c r="P70" s="24">
        <f t="shared" si="63"/>
        <v>3190.5</v>
      </c>
      <c r="Q70" s="24">
        <f t="shared" si="64"/>
        <v>2659.5</v>
      </c>
      <c r="R70" s="24">
        <f t="shared" si="65"/>
        <v>3832.83</v>
      </c>
      <c r="S70" s="24">
        <f t="shared" si="66"/>
        <v>6880.5</v>
      </c>
      <c r="T70" s="24">
        <f t="shared" si="67"/>
        <v>41167.17</v>
      </c>
      <c r="U70" s="21" t="s">
        <v>50</v>
      </c>
      <c r="V70" s="22"/>
    </row>
    <row r="71" spans="1:72" s="23" customFormat="1" ht="30" customHeight="1" x14ac:dyDescent="0.25">
      <c r="A71" s="19">
        <v>65</v>
      </c>
      <c r="B71" s="13" t="s">
        <v>98</v>
      </c>
      <c r="C71" s="45" t="s">
        <v>308</v>
      </c>
      <c r="D71" s="13" t="s">
        <v>45</v>
      </c>
      <c r="E71" s="13" t="s">
        <v>21</v>
      </c>
      <c r="F71" s="45" t="s">
        <v>290</v>
      </c>
      <c r="G71" s="50" t="s">
        <v>291</v>
      </c>
      <c r="H71" s="50" t="s">
        <v>291</v>
      </c>
      <c r="I71" s="24">
        <v>60000</v>
      </c>
      <c r="J71" s="24">
        <v>3216.65</v>
      </c>
      <c r="K71" s="24">
        <v>25</v>
      </c>
      <c r="L71" s="20">
        <f t="shared" si="0"/>
        <v>1722</v>
      </c>
      <c r="M71" s="24">
        <f t="shared" si="60"/>
        <v>4260</v>
      </c>
      <c r="N71" s="24">
        <f t="shared" si="61"/>
        <v>660.00000000000011</v>
      </c>
      <c r="O71" s="24">
        <f t="shared" si="62"/>
        <v>1824</v>
      </c>
      <c r="P71" s="24">
        <f t="shared" si="63"/>
        <v>4254</v>
      </c>
      <c r="Q71" s="24">
        <f t="shared" si="64"/>
        <v>3546</v>
      </c>
      <c r="R71" s="24">
        <f t="shared" si="65"/>
        <v>6787.65</v>
      </c>
      <c r="S71" s="24">
        <f t="shared" si="66"/>
        <v>9174</v>
      </c>
      <c r="T71" s="24">
        <f t="shared" si="67"/>
        <v>53212.35</v>
      </c>
      <c r="U71" s="21" t="s">
        <v>50</v>
      </c>
      <c r="V71" s="22"/>
    </row>
    <row r="72" spans="1:72" s="23" customFormat="1" ht="30" customHeight="1" x14ac:dyDescent="0.25">
      <c r="A72" s="19">
        <v>66</v>
      </c>
      <c r="B72" s="13" t="s">
        <v>100</v>
      </c>
      <c r="C72" s="45" t="s">
        <v>307</v>
      </c>
      <c r="D72" s="13" t="s">
        <v>45</v>
      </c>
      <c r="E72" s="13" t="s">
        <v>21</v>
      </c>
      <c r="F72" s="45" t="s">
        <v>290</v>
      </c>
      <c r="G72" s="50" t="s">
        <v>291</v>
      </c>
      <c r="H72" s="50" t="s">
        <v>291</v>
      </c>
      <c r="I72" s="24">
        <v>60000</v>
      </c>
      <c r="J72" s="24">
        <v>3486.68</v>
      </c>
      <c r="K72" s="24">
        <v>25</v>
      </c>
      <c r="L72" s="20">
        <f t="shared" si="0"/>
        <v>1722</v>
      </c>
      <c r="M72" s="24">
        <f t="shared" si="60"/>
        <v>4260</v>
      </c>
      <c r="N72" s="24">
        <f t="shared" si="61"/>
        <v>660.00000000000011</v>
      </c>
      <c r="O72" s="24">
        <f t="shared" si="62"/>
        <v>1824</v>
      </c>
      <c r="P72" s="24">
        <f t="shared" si="63"/>
        <v>4254</v>
      </c>
      <c r="Q72" s="24">
        <f t="shared" si="64"/>
        <v>3546</v>
      </c>
      <c r="R72" s="24">
        <f t="shared" si="65"/>
        <v>7057.68</v>
      </c>
      <c r="S72" s="24">
        <f t="shared" si="66"/>
        <v>9174</v>
      </c>
      <c r="T72" s="24">
        <f t="shared" si="67"/>
        <v>52942.32</v>
      </c>
      <c r="U72" s="21" t="s">
        <v>50</v>
      </c>
      <c r="V72" s="22"/>
    </row>
    <row r="73" spans="1:72" s="23" customFormat="1" ht="30" customHeight="1" x14ac:dyDescent="0.25">
      <c r="A73" s="19">
        <v>67</v>
      </c>
      <c r="B73" s="13" t="s">
        <v>162</v>
      </c>
      <c r="C73" s="45" t="s">
        <v>308</v>
      </c>
      <c r="D73" s="13" t="s">
        <v>45</v>
      </c>
      <c r="E73" s="13" t="s">
        <v>21</v>
      </c>
      <c r="F73" s="45" t="s">
        <v>290</v>
      </c>
      <c r="G73" s="50" t="s">
        <v>291</v>
      </c>
      <c r="H73" s="50" t="s">
        <v>291</v>
      </c>
      <c r="I73" s="24">
        <v>60000</v>
      </c>
      <c r="J73" s="24">
        <v>3486.68</v>
      </c>
      <c r="K73" s="24">
        <v>25</v>
      </c>
      <c r="L73" s="20">
        <f t="shared" si="0"/>
        <v>1722</v>
      </c>
      <c r="M73" s="24">
        <f t="shared" si="60"/>
        <v>4260</v>
      </c>
      <c r="N73" s="24">
        <f t="shared" si="61"/>
        <v>660.00000000000011</v>
      </c>
      <c r="O73" s="24">
        <f t="shared" si="62"/>
        <v>1824</v>
      </c>
      <c r="P73" s="24">
        <f t="shared" si="63"/>
        <v>4254</v>
      </c>
      <c r="Q73" s="24">
        <f t="shared" si="64"/>
        <v>3546</v>
      </c>
      <c r="R73" s="24">
        <f t="shared" si="65"/>
        <v>7057.68</v>
      </c>
      <c r="S73" s="24">
        <f t="shared" si="66"/>
        <v>9174</v>
      </c>
      <c r="T73" s="24">
        <f t="shared" si="67"/>
        <v>52942.32</v>
      </c>
      <c r="U73" s="21" t="s">
        <v>50</v>
      </c>
      <c r="V73" s="22"/>
    </row>
    <row r="74" spans="1:72" s="23" customFormat="1" ht="30" customHeight="1" x14ac:dyDescent="0.25">
      <c r="A74" s="19">
        <v>68</v>
      </c>
      <c r="B74" s="13" t="s">
        <v>102</v>
      </c>
      <c r="C74" s="45" t="s">
        <v>307</v>
      </c>
      <c r="D74" s="13" t="s">
        <v>45</v>
      </c>
      <c r="E74" s="13" t="s">
        <v>79</v>
      </c>
      <c r="F74" s="45" t="s">
        <v>290</v>
      </c>
      <c r="G74" s="50" t="s">
        <v>291</v>
      </c>
      <c r="H74" s="50" t="s">
        <v>291</v>
      </c>
      <c r="I74" s="24">
        <v>55000</v>
      </c>
      <c r="J74" s="24">
        <v>2559.6799999999998</v>
      </c>
      <c r="K74" s="24">
        <v>25</v>
      </c>
      <c r="L74" s="20">
        <f t="shared" si="0"/>
        <v>1578.5</v>
      </c>
      <c r="M74" s="24">
        <f t="shared" si="60"/>
        <v>3904.9999999999995</v>
      </c>
      <c r="N74" s="24">
        <f t="shared" si="61"/>
        <v>605.00000000000011</v>
      </c>
      <c r="O74" s="24">
        <f t="shared" si="62"/>
        <v>1672</v>
      </c>
      <c r="P74" s="24">
        <f t="shared" si="63"/>
        <v>3899.5000000000005</v>
      </c>
      <c r="Q74" s="24">
        <f t="shared" si="64"/>
        <v>3250.5</v>
      </c>
      <c r="R74" s="24">
        <f t="shared" si="65"/>
        <v>5835.18</v>
      </c>
      <c r="S74" s="24">
        <f t="shared" si="66"/>
        <v>8409.5</v>
      </c>
      <c r="T74" s="24">
        <f t="shared" si="67"/>
        <v>49164.82</v>
      </c>
      <c r="U74" s="21" t="s">
        <v>50</v>
      </c>
      <c r="V74" s="22"/>
    </row>
    <row r="75" spans="1:72" s="23" customFormat="1" ht="30" customHeight="1" x14ac:dyDescent="0.25">
      <c r="A75" s="19">
        <v>69</v>
      </c>
      <c r="B75" s="13" t="s">
        <v>175</v>
      </c>
      <c r="C75" s="45" t="s">
        <v>307</v>
      </c>
      <c r="D75" s="13" t="s">
        <v>45</v>
      </c>
      <c r="E75" s="13" t="s">
        <v>21</v>
      </c>
      <c r="F75" s="45" t="s">
        <v>290</v>
      </c>
      <c r="G75" s="50" t="s">
        <v>291</v>
      </c>
      <c r="H75" s="50" t="s">
        <v>291</v>
      </c>
      <c r="I75" s="24">
        <v>60000</v>
      </c>
      <c r="J75" s="24">
        <v>3486.68</v>
      </c>
      <c r="K75" s="24">
        <v>25</v>
      </c>
      <c r="L75" s="20">
        <f t="shared" si="0"/>
        <v>1722</v>
      </c>
      <c r="M75" s="24">
        <f t="shared" si="60"/>
        <v>4260</v>
      </c>
      <c r="N75" s="24">
        <f t="shared" si="61"/>
        <v>660.00000000000011</v>
      </c>
      <c r="O75" s="24">
        <f t="shared" si="62"/>
        <v>1824</v>
      </c>
      <c r="P75" s="24">
        <f t="shared" si="63"/>
        <v>4254</v>
      </c>
      <c r="Q75" s="24">
        <f t="shared" si="64"/>
        <v>3546</v>
      </c>
      <c r="R75" s="24">
        <f t="shared" si="65"/>
        <v>7057.68</v>
      </c>
      <c r="S75" s="24">
        <f t="shared" si="66"/>
        <v>9174</v>
      </c>
      <c r="T75" s="24">
        <f t="shared" si="67"/>
        <v>52942.32</v>
      </c>
      <c r="U75" s="21" t="s">
        <v>50</v>
      </c>
      <c r="V75" s="22"/>
    </row>
    <row r="76" spans="1:72" s="23" customFormat="1" ht="30" customHeight="1" x14ac:dyDescent="0.25">
      <c r="A76" s="19">
        <v>70</v>
      </c>
      <c r="B76" s="13" t="s">
        <v>99</v>
      </c>
      <c r="C76" s="45" t="s">
        <v>308</v>
      </c>
      <c r="D76" s="13" t="s">
        <v>45</v>
      </c>
      <c r="E76" s="13" t="s">
        <v>70</v>
      </c>
      <c r="F76" s="45" t="s">
        <v>290</v>
      </c>
      <c r="G76" s="50" t="s">
        <v>291</v>
      </c>
      <c r="H76" s="50" t="s">
        <v>291</v>
      </c>
      <c r="I76" s="24">
        <v>46000</v>
      </c>
      <c r="J76" s="24">
        <v>1289.46</v>
      </c>
      <c r="K76" s="24">
        <v>25</v>
      </c>
      <c r="L76" s="20">
        <f t="shared" si="0"/>
        <v>1320.2</v>
      </c>
      <c r="M76" s="24">
        <f t="shared" si="60"/>
        <v>3265.9999999999995</v>
      </c>
      <c r="N76" s="24">
        <f t="shared" si="61"/>
        <v>506.00000000000006</v>
      </c>
      <c r="O76" s="24">
        <f t="shared" si="62"/>
        <v>1398.4</v>
      </c>
      <c r="P76" s="24">
        <f t="shared" si="63"/>
        <v>3261.4</v>
      </c>
      <c r="Q76" s="24">
        <f t="shared" si="64"/>
        <v>2718.6000000000004</v>
      </c>
      <c r="R76" s="24">
        <f t="shared" si="65"/>
        <v>4033.06</v>
      </c>
      <c r="S76" s="24">
        <f t="shared" si="66"/>
        <v>7033.4</v>
      </c>
      <c r="T76" s="24">
        <f t="shared" si="67"/>
        <v>41966.94</v>
      </c>
      <c r="U76" s="21" t="s">
        <v>50</v>
      </c>
      <c r="V76" s="22"/>
    </row>
    <row r="77" spans="1:72" s="23" customFormat="1" ht="30" customHeight="1" x14ac:dyDescent="0.25">
      <c r="A77" s="19">
        <v>71</v>
      </c>
      <c r="B77" s="13" t="s">
        <v>101</v>
      </c>
      <c r="C77" s="45" t="s">
        <v>308</v>
      </c>
      <c r="D77" s="13" t="s">
        <v>45</v>
      </c>
      <c r="E77" s="13" t="s">
        <v>48</v>
      </c>
      <c r="F77" s="45" t="s">
        <v>290</v>
      </c>
      <c r="G77" s="50" t="s">
        <v>291</v>
      </c>
      <c r="H77" s="50" t="s">
        <v>291</v>
      </c>
      <c r="I77" s="24">
        <v>41000</v>
      </c>
      <c r="J77" s="24">
        <v>583.79</v>
      </c>
      <c r="K77" s="24">
        <v>25</v>
      </c>
      <c r="L77" s="20">
        <f t="shared" si="0"/>
        <v>1176.7</v>
      </c>
      <c r="M77" s="24">
        <f t="shared" si="60"/>
        <v>2910.9999999999995</v>
      </c>
      <c r="N77" s="24">
        <f t="shared" si="61"/>
        <v>451.00000000000006</v>
      </c>
      <c r="O77" s="24">
        <f t="shared" si="62"/>
        <v>1246.4000000000001</v>
      </c>
      <c r="P77" s="24">
        <f t="shared" si="63"/>
        <v>2906.9</v>
      </c>
      <c r="Q77" s="24">
        <f t="shared" si="64"/>
        <v>2423.1000000000004</v>
      </c>
      <c r="R77" s="24">
        <f t="shared" si="65"/>
        <v>3031.8900000000003</v>
      </c>
      <c r="S77" s="24">
        <f t="shared" si="66"/>
        <v>6268.9</v>
      </c>
      <c r="T77" s="24">
        <f t="shared" si="67"/>
        <v>37968.11</v>
      </c>
      <c r="U77" s="21" t="s">
        <v>50</v>
      </c>
      <c r="V77" s="22"/>
    </row>
    <row r="78" spans="1:72" s="25" customFormat="1" ht="30" customHeight="1" x14ac:dyDescent="0.25">
      <c r="A78" s="19">
        <v>72</v>
      </c>
      <c r="B78" s="13" t="s">
        <v>305</v>
      </c>
      <c r="C78" s="45" t="s">
        <v>307</v>
      </c>
      <c r="D78" s="13" t="s">
        <v>296</v>
      </c>
      <c r="E78" s="13" t="s">
        <v>297</v>
      </c>
      <c r="F78" s="45" t="s">
        <v>290</v>
      </c>
      <c r="G78" s="50" t="s">
        <v>291</v>
      </c>
      <c r="H78" s="50" t="s">
        <v>291</v>
      </c>
      <c r="I78" s="24">
        <v>44000</v>
      </c>
      <c r="J78" s="24">
        <v>1007.19</v>
      </c>
      <c r="K78" s="24">
        <v>25</v>
      </c>
      <c r="L78" s="20">
        <f t="shared" si="0"/>
        <v>1262.8</v>
      </c>
      <c r="M78" s="24">
        <f t="shared" si="60"/>
        <v>3123.9999999999995</v>
      </c>
      <c r="N78" s="24">
        <f t="shared" si="61"/>
        <v>484.00000000000006</v>
      </c>
      <c r="O78" s="24">
        <f t="shared" si="62"/>
        <v>1337.6</v>
      </c>
      <c r="P78" s="24">
        <f t="shared" si="63"/>
        <v>3119.6000000000004</v>
      </c>
      <c r="Q78" s="24">
        <f t="shared" si="64"/>
        <v>2600.3999999999996</v>
      </c>
      <c r="R78" s="24">
        <f t="shared" ref="R78" si="68">SUM(J78+K78+L78+O78)</f>
        <v>3632.5899999999997</v>
      </c>
      <c r="S78" s="24">
        <f t="shared" si="66"/>
        <v>6727.6</v>
      </c>
      <c r="T78" s="24">
        <f t="shared" si="67"/>
        <v>40367.410000000003</v>
      </c>
      <c r="U78" s="21" t="s">
        <v>50</v>
      </c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</row>
    <row r="79" spans="1:72" s="23" customFormat="1" ht="30" customHeight="1" x14ac:dyDescent="0.25">
      <c r="A79" s="19">
        <v>73</v>
      </c>
      <c r="B79" s="13" t="s">
        <v>69</v>
      </c>
      <c r="C79" s="45" t="s">
        <v>307</v>
      </c>
      <c r="D79" s="13" t="s">
        <v>68</v>
      </c>
      <c r="E79" s="13" t="s">
        <v>21</v>
      </c>
      <c r="F79" s="45" t="s">
        <v>290</v>
      </c>
      <c r="G79" s="50" t="s">
        <v>291</v>
      </c>
      <c r="H79" s="50" t="s">
        <v>291</v>
      </c>
      <c r="I79" s="24">
        <v>60000</v>
      </c>
      <c r="J79" s="24">
        <v>3486.68</v>
      </c>
      <c r="K79" s="24">
        <v>25</v>
      </c>
      <c r="L79" s="20">
        <f t="shared" si="0"/>
        <v>1722</v>
      </c>
      <c r="M79" s="24">
        <f t="shared" ref="M79:M106" si="69">I79*7.1%</f>
        <v>4260</v>
      </c>
      <c r="N79" s="24">
        <f t="shared" ref="N79:N106" si="70">I79*1.1%</f>
        <v>660.00000000000011</v>
      </c>
      <c r="O79" s="24">
        <f t="shared" ref="O79:O106" si="71">I79*3.04%</f>
        <v>1824</v>
      </c>
      <c r="P79" s="24">
        <f t="shared" ref="P79:P106" si="72">I79*7.09%</f>
        <v>4254</v>
      </c>
      <c r="Q79" s="24">
        <f t="shared" ref="Q79:Q106" si="73">+L79+O79</f>
        <v>3546</v>
      </c>
      <c r="R79" s="24">
        <f t="shared" ref="R79:R100" si="74">SUM(J79+K79+L79+O79)</f>
        <v>7057.68</v>
      </c>
      <c r="S79" s="24">
        <f t="shared" ref="S79:S100" si="75">SUM(M79+N79+P79)</f>
        <v>9174</v>
      </c>
      <c r="T79" s="24">
        <f t="shared" ref="T79:T100" si="76">I79-R79</f>
        <v>52942.32</v>
      </c>
      <c r="U79" s="21" t="s">
        <v>50</v>
      </c>
      <c r="V79" s="22"/>
    </row>
    <row r="80" spans="1:72" s="23" customFormat="1" ht="30" customHeight="1" x14ac:dyDescent="0.25">
      <c r="A80" s="19">
        <v>74</v>
      </c>
      <c r="B80" s="13" t="s">
        <v>166</v>
      </c>
      <c r="C80" s="45" t="s">
        <v>308</v>
      </c>
      <c r="D80" s="13" t="s">
        <v>68</v>
      </c>
      <c r="E80" s="13" t="s">
        <v>70</v>
      </c>
      <c r="F80" s="45" t="s">
        <v>290</v>
      </c>
      <c r="G80" s="50" t="s">
        <v>291</v>
      </c>
      <c r="H80" s="50" t="s">
        <v>291</v>
      </c>
      <c r="I80" s="24">
        <v>46000</v>
      </c>
      <c r="J80" s="24">
        <v>1289.46</v>
      </c>
      <c r="K80" s="24">
        <v>25</v>
      </c>
      <c r="L80" s="20">
        <f t="shared" si="0"/>
        <v>1320.2</v>
      </c>
      <c r="M80" s="24">
        <f t="shared" si="69"/>
        <v>3265.9999999999995</v>
      </c>
      <c r="N80" s="24">
        <f t="shared" si="70"/>
        <v>506.00000000000006</v>
      </c>
      <c r="O80" s="24">
        <f t="shared" si="71"/>
        <v>1398.4</v>
      </c>
      <c r="P80" s="24">
        <f t="shared" si="72"/>
        <v>3261.4</v>
      </c>
      <c r="Q80" s="24">
        <f t="shared" si="73"/>
        <v>2718.6000000000004</v>
      </c>
      <c r="R80" s="24">
        <f t="shared" si="74"/>
        <v>4033.06</v>
      </c>
      <c r="S80" s="24">
        <f t="shared" si="75"/>
        <v>7033.4</v>
      </c>
      <c r="T80" s="24">
        <f t="shared" si="76"/>
        <v>41966.94</v>
      </c>
      <c r="U80" s="21" t="s">
        <v>50</v>
      </c>
      <c r="V80" s="22"/>
    </row>
    <row r="81" spans="1:22" s="23" customFormat="1" ht="30" customHeight="1" x14ac:dyDescent="0.25">
      <c r="A81" s="19">
        <v>75</v>
      </c>
      <c r="B81" s="13" t="s">
        <v>71</v>
      </c>
      <c r="C81" s="45" t="s">
        <v>308</v>
      </c>
      <c r="D81" s="13" t="s">
        <v>68</v>
      </c>
      <c r="E81" s="13" t="s">
        <v>70</v>
      </c>
      <c r="F81" s="45" t="s">
        <v>290</v>
      </c>
      <c r="G81" s="50" t="s">
        <v>291</v>
      </c>
      <c r="H81" s="50" t="s">
        <v>291</v>
      </c>
      <c r="I81" s="24">
        <v>46000</v>
      </c>
      <c r="J81" s="24">
        <v>1289.46</v>
      </c>
      <c r="K81" s="24">
        <v>25</v>
      </c>
      <c r="L81" s="20">
        <f t="shared" si="0"/>
        <v>1320.2</v>
      </c>
      <c r="M81" s="24">
        <f t="shared" si="69"/>
        <v>3265.9999999999995</v>
      </c>
      <c r="N81" s="24">
        <f t="shared" si="70"/>
        <v>506.00000000000006</v>
      </c>
      <c r="O81" s="24">
        <f t="shared" si="71"/>
        <v>1398.4</v>
      </c>
      <c r="P81" s="24">
        <f t="shared" si="72"/>
        <v>3261.4</v>
      </c>
      <c r="Q81" s="24">
        <f t="shared" si="73"/>
        <v>2718.6000000000004</v>
      </c>
      <c r="R81" s="24">
        <f t="shared" si="74"/>
        <v>4033.06</v>
      </c>
      <c r="S81" s="24">
        <f t="shared" si="75"/>
        <v>7033.4</v>
      </c>
      <c r="T81" s="24">
        <f t="shared" si="76"/>
        <v>41966.94</v>
      </c>
      <c r="U81" s="21" t="s">
        <v>50</v>
      </c>
      <c r="V81" s="22"/>
    </row>
    <row r="82" spans="1:22" s="23" customFormat="1" ht="30" customHeight="1" x14ac:dyDescent="0.25">
      <c r="A82" s="19">
        <v>76</v>
      </c>
      <c r="B82" s="13" t="s">
        <v>72</v>
      </c>
      <c r="C82" s="45" t="s">
        <v>308</v>
      </c>
      <c r="D82" s="13" t="s">
        <v>68</v>
      </c>
      <c r="E82" s="13" t="s">
        <v>70</v>
      </c>
      <c r="F82" s="45" t="s">
        <v>290</v>
      </c>
      <c r="G82" s="50" t="s">
        <v>291</v>
      </c>
      <c r="H82" s="50" t="s">
        <v>291</v>
      </c>
      <c r="I82" s="24">
        <v>46000</v>
      </c>
      <c r="J82" s="24">
        <v>1289.46</v>
      </c>
      <c r="K82" s="24">
        <v>25</v>
      </c>
      <c r="L82" s="20">
        <f t="shared" si="0"/>
        <v>1320.2</v>
      </c>
      <c r="M82" s="24">
        <f t="shared" si="69"/>
        <v>3265.9999999999995</v>
      </c>
      <c r="N82" s="24">
        <f t="shared" si="70"/>
        <v>506.00000000000006</v>
      </c>
      <c r="O82" s="24">
        <f t="shared" si="71"/>
        <v>1398.4</v>
      </c>
      <c r="P82" s="24">
        <f t="shared" si="72"/>
        <v>3261.4</v>
      </c>
      <c r="Q82" s="24">
        <f t="shared" si="73"/>
        <v>2718.6000000000004</v>
      </c>
      <c r="R82" s="24">
        <f t="shared" si="74"/>
        <v>4033.06</v>
      </c>
      <c r="S82" s="24">
        <f t="shared" si="75"/>
        <v>7033.4</v>
      </c>
      <c r="T82" s="24">
        <f t="shared" si="76"/>
        <v>41966.94</v>
      </c>
      <c r="U82" s="21" t="s">
        <v>50</v>
      </c>
      <c r="V82" s="22"/>
    </row>
    <row r="83" spans="1:22" s="23" customFormat="1" ht="30" customHeight="1" x14ac:dyDescent="0.25">
      <c r="A83" s="19">
        <v>77</v>
      </c>
      <c r="B83" s="13" t="s">
        <v>172</v>
      </c>
      <c r="C83" s="45" t="s">
        <v>308</v>
      </c>
      <c r="D83" s="13" t="s">
        <v>68</v>
      </c>
      <c r="E83" s="13" t="s">
        <v>70</v>
      </c>
      <c r="F83" s="45" t="s">
        <v>290</v>
      </c>
      <c r="G83" s="50" t="s">
        <v>291</v>
      </c>
      <c r="H83" s="50" t="s">
        <v>291</v>
      </c>
      <c r="I83" s="24">
        <v>46000</v>
      </c>
      <c r="J83" s="24">
        <v>1289.46</v>
      </c>
      <c r="K83" s="24">
        <v>25</v>
      </c>
      <c r="L83" s="20">
        <f t="shared" si="0"/>
        <v>1320.2</v>
      </c>
      <c r="M83" s="24">
        <f t="shared" si="69"/>
        <v>3265.9999999999995</v>
      </c>
      <c r="N83" s="24">
        <f t="shared" si="70"/>
        <v>506.00000000000006</v>
      </c>
      <c r="O83" s="24">
        <f t="shared" si="71"/>
        <v>1398.4</v>
      </c>
      <c r="P83" s="24">
        <f t="shared" si="72"/>
        <v>3261.4</v>
      </c>
      <c r="Q83" s="24">
        <f t="shared" si="73"/>
        <v>2718.6000000000004</v>
      </c>
      <c r="R83" s="24">
        <f t="shared" si="74"/>
        <v>4033.06</v>
      </c>
      <c r="S83" s="24">
        <f t="shared" si="75"/>
        <v>7033.4</v>
      </c>
      <c r="T83" s="24">
        <f t="shared" si="76"/>
        <v>41966.94</v>
      </c>
      <c r="U83" s="21" t="s">
        <v>50</v>
      </c>
      <c r="V83" s="22"/>
    </row>
    <row r="84" spans="1:22" s="23" customFormat="1" ht="30" customHeight="1" x14ac:dyDescent="0.25">
      <c r="A84" s="19">
        <v>78</v>
      </c>
      <c r="B84" s="13" t="s">
        <v>173</v>
      </c>
      <c r="C84" s="45" t="s">
        <v>308</v>
      </c>
      <c r="D84" s="13" t="s">
        <v>68</v>
      </c>
      <c r="E84" s="13" t="s">
        <v>70</v>
      </c>
      <c r="F84" s="45" t="s">
        <v>290</v>
      </c>
      <c r="G84" s="50" t="s">
        <v>291</v>
      </c>
      <c r="H84" s="50" t="s">
        <v>291</v>
      </c>
      <c r="I84" s="24">
        <v>46000</v>
      </c>
      <c r="J84" s="24">
        <v>1289.46</v>
      </c>
      <c r="K84" s="24">
        <v>25</v>
      </c>
      <c r="L84" s="20">
        <f t="shared" si="0"/>
        <v>1320.2</v>
      </c>
      <c r="M84" s="24">
        <f t="shared" si="69"/>
        <v>3265.9999999999995</v>
      </c>
      <c r="N84" s="24">
        <f t="shared" si="70"/>
        <v>506.00000000000006</v>
      </c>
      <c r="O84" s="24">
        <f t="shared" si="71"/>
        <v>1398.4</v>
      </c>
      <c r="P84" s="24">
        <f t="shared" si="72"/>
        <v>3261.4</v>
      </c>
      <c r="Q84" s="24">
        <f t="shared" si="73"/>
        <v>2718.6000000000004</v>
      </c>
      <c r="R84" s="24">
        <f t="shared" si="74"/>
        <v>4033.06</v>
      </c>
      <c r="S84" s="24">
        <f t="shared" si="75"/>
        <v>7033.4</v>
      </c>
      <c r="T84" s="24">
        <f t="shared" si="76"/>
        <v>41966.94</v>
      </c>
      <c r="U84" s="21" t="s">
        <v>50</v>
      </c>
      <c r="V84" s="22"/>
    </row>
    <row r="85" spans="1:22" s="23" customFormat="1" ht="30" customHeight="1" x14ac:dyDescent="0.25">
      <c r="A85" s="19">
        <v>79</v>
      </c>
      <c r="B85" s="13" t="s">
        <v>160</v>
      </c>
      <c r="C85" s="45" t="s">
        <v>308</v>
      </c>
      <c r="D85" s="13" t="s">
        <v>159</v>
      </c>
      <c r="E85" s="13" t="s">
        <v>21</v>
      </c>
      <c r="F85" s="45" t="s">
        <v>290</v>
      </c>
      <c r="G85" s="50" t="s">
        <v>291</v>
      </c>
      <c r="H85" s="50" t="s">
        <v>291</v>
      </c>
      <c r="I85" s="24">
        <v>60000</v>
      </c>
      <c r="J85" s="24">
        <v>3216.65</v>
      </c>
      <c r="K85" s="24">
        <v>25</v>
      </c>
      <c r="L85" s="20">
        <f t="shared" si="0"/>
        <v>1722</v>
      </c>
      <c r="M85" s="24">
        <f t="shared" si="69"/>
        <v>4260</v>
      </c>
      <c r="N85" s="24">
        <f t="shared" si="70"/>
        <v>660.00000000000011</v>
      </c>
      <c r="O85" s="24">
        <f t="shared" si="71"/>
        <v>1824</v>
      </c>
      <c r="P85" s="24">
        <f t="shared" si="72"/>
        <v>4254</v>
      </c>
      <c r="Q85" s="24">
        <f t="shared" si="73"/>
        <v>3546</v>
      </c>
      <c r="R85" s="24">
        <f t="shared" si="74"/>
        <v>6787.65</v>
      </c>
      <c r="S85" s="24">
        <f t="shared" si="75"/>
        <v>9174</v>
      </c>
      <c r="T85" s="24">
        <f t="shared" si="76"/>
        <v>53212.35</v>
      </c>
      <c r="U85" s="21" t="s">
        <v>50</v>
      </c>
      <c r="V85" s="22"/>
    </row>
    <row r="86" spans="1:22" s="23" customFormat="1" ht="30" customHeight="1" x14ac:dyDescent="0.25">
      <c r="A86" s="19">
        <v>80</v>
      </c>
      <c r="B86" s="13" t="s">
        <v>74</v>
      </c>
      <c r="C86" s="45" t="s">
        <v>308</v>
      </c>
      <c r="D86" s="13" t="s">
        <v>73</v>
      </c>
      <c r="E86" s="13" t="s">
        <v>21</v>
      </c>
      <c r="F86" s="45" t="s">
        <v>290</v>
      </c>
      <c r="G86" s="50" t="s">
        <v>291</v>
      </c>
      <c r="H86" s="50" t="s">
        <v>291</v>
      </c>
      <c r="I86" s="24">
        <v>60000</v>
      </c>
      <c r="J86" s="24">
        <v>3486.68</v>
      </c>
      <c r="K86" s="24">
        <v>25</v>
      </c>
      <c r="L86" s="20">
        <f t="shared" si="0"/>
        <v>1722</v>
      </c>
      <c r="M86" s="24">
        <f t="shared" si="69"/>
        <v>4260</v>
      </c>
      <c r="N86" s="24">
        <f t="shared" si="70"/>
        <v>660.00000000000011</v>
      </c>
      <c r="O86" s="24">
        <f t="shared" si="71"/>
        <v>1824</v>
      </c>
      <c r="P86" s="24">
        <f t="shared" si="72"/>
        <v>4254</v>
      </c>
      <c r="Q86" s="24">
        <f t="shared" si="73"/>
        <v>3546</v>
      </c>
      <c r="R86" s="24">
        <f t="shared" si="74"/>
        <v>7057.68</v>
      </c>
      <c r="S86" s="24">
        <f t="shared" si="75"/>
        <v>9174</v>
      </c>
      <c r="T86" s="24">
        <f t="shared" si="76"/>
        <v>52942.32</v>
      </c>
      <c r="U86" s="21" t="s">
        <v>50</v>
      </c>
      <c r="V86" s="22"/>
    </row>
    <row r="87" spans="1:22" s="23" customFormat="1" ht="30" customHeight="1" x14ac:dyDescent="0.25">
      <c r="A87" s="19">
        <v>81</v>
      </c>
      <c r="B87" s="13" t="s">
        <v>373</v>
      </c>
      <c r="C87" s="45" t="s">
        <v>307</v>
      </c>
      <c r="D87" s="13" t="s">
        <v>73</v>
      </c>
      <c r="E87" s="14" t="s">
        <v>77</v>
      </c>
      <c r="F87" s="45" t="s">
        <v>290</v>
      </c>
      <c r="G87" s="50" t="s">
        <v>291</v>
      </c>
      <c r="H87" s="50" t="s">
        <v>291</v>
      </c>
      <c r="I87" s="24">
        <v>46000</v>
      </c>
      <c r="J87" s="24">
        <v>1289.46</v>
      </c>
      <c r="K87" s="24">
        <v>25</v>
      </c>
      <c r="L87" s="20">
        <f t="shared" si="0"/>
        <v>1320.2</v>
      </c>
      <c r="M87" s="24">
        <f t="shared" si="69"/>
        <v>3265.9999999999995</v>
      </c>
      <c r="N87" s="24">
        <f t="shared" si="70"/>
        <v>506.00000000000006</v>
      </c>
      <c r="O87" s="24">
        <f t="shared" si="71"/>
        <v>1398.4</v>
      </c>
      <c r="P87" s="24">
        <f t="shared" si="72"/>
        <v>3261.4</v>
      </c>
      <c r="Q87" s="24">
        <f t="shared" si="73"/>
        <v>2718.6000000000004</v>
      </c>
      <c r="R87" s="24">
        <f t="shared" si="74"/>
        <v>4033.06</v>
      </c>
      <c r="S87" s="24">
        <f t="shared" si="75"/>
        <v>7033.4</v>
      </c>
      <c r="T87" s="24">
        <f t="shared" si="76"/>
        <v>41966.94</v>
      </c>
      <c r="U87" s="21"/>
      <c r="V87" s="22"/>
    </row>
    <row r="88" spans="1:22" s="23" customFormat="1" ht="30" customHeight="1" x14ac:dyDescent="0.25">
      <c r="A88" s="19">
        <v>82</v>
      </c>
      <c r="B88" s="13" t="s">
        <v>76</v>
      </c>
      <c r="C88" s="45" t="s">
        <v>308</v>
      </c>
      <c r="D88" s="13" t="s">
        <v>75</v>
      </c>
      <c r="E88" s="13" t="s">
        <v>1</v>
      </c>
      <c r="F88" s="45" t="s">
        <v>290</v>
      </c>
      <c r="G88" s="50" t="s">
        <v>291</v>
      </c>
      <c r="H88" s="50" t="s">
        <v>291</v>
      </c>
      <c r="I88" s="24">
        <v>60000</v>
      </c>
      <c r="J88" s="24">
        <v>2676.6</v>
      </c>
      <c r="K88" s="24">
        <v>25</v>
      </c>
      <c r="L88" s="20">
        <f t="shared" si="0"/>
        <v>1722</v>
      </c>
      <c r="M88" s="24">
        <f t="shared" si="69"/>
        <v>4260</v>
      </c>
      <c r="N88" s="24">
        <f t="shared" si="70"/>
        <v>660.00000000000011</v>
      </c>
      <c r="O88" s="24">
        <f t="shared" si="71"/>
        <v>1824</v>
      </c>
      <c r="P88" s="24">
        <f t="shared" si="72"/>
        <v>4254</v>
      </c>
      <c r="Q88" s="24">
        <f t="shared" si="73"/>
        <v>3546</v>
      </c>
      <c r="R88" s="24">
        <f t="shared" si="74"/>
        <v>6247.6</v>
      </c>
      <c r="S88" s="24">
        <f t="shared" si="75"/>
        <v>9174</v>
      </c>
      <c r="T88" s="24">
        <f t="shared" si="76"/>
        <v>53752.4</v>
      </c>
      <c r="U88" s="21" t="s">
        <v>50</v>
      </c>
      <c r="V88" s="22"/>
    </row>
    <row r="89" spans="1:22" s="23" customFormat="1" ht="30" customHeight="1" x14ac:dyDescent="0.25">
      <c r="A89" s="19">
        <v>83</v>
      </c>
      <c r="B89" s="13" t="s">
        <v>78</v>
      </c>
      <c r="C89" s="45" t="s">
        <v>307</v>
      </c>
      <c r="D89" s="13" t="s">
        <v>75</v>
      </c>
      <c r="E89" s="13" t="s">
        <v>79</v>
      </c>
      <c r="F89" s="45" t="s">
        <v>290</v>
      </c>
      <c r="G89" s="50" t="s">
        <v>291</v>
      </c>
      <c r="H89" s="50" t="s">
        <v>291</v>
      </c>
      <c r="I89" s="24">
        <v>55000</v>
      </c>
      <c r="J89" s="24">
        <v>2559.6799999999998</v>
      </c>
      <c r="K89" s="24">
        <v>25</v>
      </c>
      <c r="L89" s="20">
        <f t="shared" si="0"/>
        <v>1578.5</v>
      </c>
      <c r="M89" s="24">
        <f t="shared" si="69"/>
        <v>3904.9999999999995</v>
      </c>
      <c r="N89" s="24">
        <f t="shared" si="70"/>
        <v>605.00000000000011</v>
      </c>
      <c r="O89" s="24">
        <f t="shared" si="71"/>
        <v>1672</v>
      </c>
      <c r="P89" s="24">
        <f t="shared" si="72"/>
        <v>3899.5000000000005</v>
      </c>
      <c r="Q89" s="24">
        <f t="shared" si="73"/>
        <v>3250.5</v>
      </c>
      <c r="R89" s="24">
        <f t="shared" si="74"/>
        <v>5835.18</v>
      </c>
      <c r="S89" s="24">
        <f t="shared" si="75"/>
        <v>8409.5</v>
      </c>
      <c r="T89" s="24">
        <f t="shared" si="76"/>
        <v>49164.82</v>
      </c>
      <c r="U89" s="21" t="s">
        <v>50</v>
      </c>
      <c r="V89" s="22"/>
    </row>
    <row r="90" spans="1:22" s="23" customFormat="1" ht="30" customHeight="1" x14ac:dyDescent="0.25">
      <c r="A90" s="19">
        <v>84</v>
      </c>
      <c r="B90" s="13" t="s">
        <v>161</v>
      </c>
      <c r="C90" s="45" t="s">
        <v>307</v>
      </c>
      <c r="D90" s="13" t="s">
        <v>75</v>
      </c>
      <c r="E90" s="13" t="s">
        <v>1</v>
      </c>
      <c r="F90" s="45" t="s">
        <v>290</v>
      </c>
      <c r="G90" s="50" t="s">
        <v>291</v>
      </c>
      <c r="H90" s="50" t="s">
        <v>291</v>
      </c>
      <c r="I90" s="24">
        <v>50000</v>
      </c>
      <c r="J90" s="24">
        <v>1854</v>
      </c>
      <c r="K90" s="24">
        <v>25</v>
      </c>
      <c r="L90" s="20">
        <f t="shared" si="0"/>
        <v>1435</v>
      </c>
      <c r="M90" s="24">
        <f t="shared" si="69"/>
        <v>3549.9999999999995</v>
      </c>
      <c r="N90" s="24">
        <f t="shared" si="70"/>
        <v>550</v>
      </c>
      <c r="O90" s="24">
        <f t="shared" si="71"/>
        <v>1520</v>
      </c>
      <c r="P90" s="24">
        <f t="shared" si="72"/>
        <v>3545.0000000000005</v>
      </c>
      <c r="Q90" s="24">
        <f t="shared" si="73"/>
        <v>2955</v>
      </c>
      <c r="R90" s="24">
        <f t="shared" si="74"/>
        <v>4834</v>
      </c>
      <c r="S90" s="24">
        <f t="shared" si="75"/>
        <v>7645</v>
      </c>
      <c r="T90" s="24">
        <f t="shared" si="76"/>
        <v>45166</v>
      </c>
      <c r="U90" s="21" t="s">
        <v>50</v>
      </c>
      <c r="V90" s="22"/>
    </row>
    <row r="91" spans="1:22" s="23" customFormat="1" ht="30" customHeight="1" x14ac:dyDescent="0.25">
      <c r="A91" s="19">
        <v>85</v>
      </c>
      <c r="B91" s="13" t="s">
        <v>174</v>
      </c>
      <c r="C91" s="45" t="s">
        <v>307</v>
      </c>
      <c r="D91" s="13" t="s">
        <v>75</v>
      </c>
      <c r="E91" s="13" t="s">
        <v>77</v>
      </c>
      <c r="F91" s="45" t="s">
        <v>290</v>
      </c>
      <c r="G91" s="50" t="s">
        <v>291</v>
      </c>
      <c r="H91" s="50" t="s">
        <v>291</v>
      </c>
      <c r="I91" s="24">
        <v>31500</v>
      </c>
      <c r="J91" s="24">
        <v>0</v>
      </c>
      <c r="K91" s="24">
        <v>25</v>
      </c>
      <c r="L91" s="20">
        <f t="shared" ref="L91:L167" si="77">I91*2.87%</f>
        <v>904.05</v>
      </c>
      <c r="M91" s="24">
        <f t="shared" si="69"/>
        <v>2236.5</v>
      </c>
      <c r="N91" s="24">
        <f t="shared" si="70"/>
        <v>346.50000000000006</v>
      </c>
      <c r="O91" s="24">
        <f t="shared" si="71"/>
        <v>957.6</v>
      </c>
      <c r="P91" s="24">
        <f t="shared" si="72"/>
        <v>2233.3500000000004</v>
      </c>
      <c r="Q91" s="24">
        <f t="shared" si="73"/>
        <v>1861.65</v>
      </c>
      <c r="R91" s="24">
        <f t="shared" si="74"/>
        <v>1886.65</v>
      </c>
      <c r="S91" s="24">
        <f t="shared" si="75"/>
        <v>4816.3500000000004</v>
      </c>
      <c r="T91" s="24">
        <f t="shared" si="76"/>
        <v>29613.35</v>
      </c>
      <c r="U91" s="21" t="s">
        <v>50</v>
      </c>
      <c r="V91" s="22"/>
    </row>
    <row r="92" spans="1:22" s="23" customFormat="1" ht="30" customHeight="1" x14ac:dyDescent="0.25">
      <c r="A92" s="19">
        <v>86</v>
      </c>
      <c r="B92" s="13" t="s">
        <v>226</v>
      </c>
      <c r="C92" s="45" t="s">
        <v>308</v>
      </c>
      <c r="D92" s="13" t="s">
        <v>227</v>
      </c>
      <c r="E92" s="13" t="s">
        <v>21</v>
      </c>
      <c r="F92" s="45" t="s">
        <v>290</v>
      </c>
      <c r="G92" s="50" t="s">
        <v>291</v>
      </c>
      <c r="H92" s="50" t="s">
        <v>291</v>
      </c>
      <c r="I92" s="24">
        <v>60000</v>
      </c>
      <c r="J92" s="24">
        <v>3486.68</v>
      </c>
      <c r="K92" s="24">
        <v>25</v>
      </c>
      <c r="L92" s="20">
        <f t="shared" si="77"/>
        <v>1722</v>
      </c>
      <c r="M92" s="24">
        <f t="shared" si="69"/>
        <v>4260</v>
      </c>
      <c r="N92" s="24">
        <f t="shared" si="70"/>
        <v>660.00000000000011</v>
      </c>
      <c r="O92" s="24">
        <f t="shared" si="71"/>
        <v>1824</v>
      </c>
      <c r="P92" s="24">
        <f t="shared" si="72"/>
        <v>4254</v>
      </c>
      <c r="Q92" s="24">
        <f t="shared" si="73"/>
        <v>3546</v>
      </c>
      <c r="R92" s="24">
        <f t="shared" si="74"/>
        <v>7057.68</v>
      </c>
      <c r="S92" s="24">
        <f t="shared" si="75"/>
        <v>9174</v>
      </c>
      <c r="T92" s="24">
        <f t="shared" si="76"/>
        <v>52942.32</v>
      </c>
      <c r="U92" s="21" t="s">
        <v>50</v>
      </c>
      <c r="V92" s="22"/>
    </row>
    <row r="93" spans="1:22" s="28" customFormat="1" ht="30" customHeight="1" x14ac:dyDescent="0.3">
      <c r="A93" s="19">
        <v>87</v>
      </c>
      <c r="B93" s="13" t="s">
        <v>153</v>
      </c>
      <c r="C93" s="46" t="s">
        <v>308</v>
      </c>
      <c r="D93" s="14" t="s">
        <v>152</v>
      </c>
      <c r="E93" s="14" t="s">
        <v>77</v>
      </c>
      <c r="F93" s="45" t="s">
        <v>290</v>
      </c>
      <c r="G93" s="50" t="s">
        <v>291</v>
      </c>
      <c r="H93" s="50" t="s">
        <v>291</v>
      </c>
      <c r="I93" s="24">
        <v>46000</v>
      </c>
      <c r="J93" s="24">
        <v>1289.46</v>
      </c>
      <c r="K93" s="24">
        <v>25</v>
      </c>
      <c r="L93" s="20">
        <f t="shared" si="77"/>
        <v>1320.2</v>
      </c>
      <c r="M93" s="24">
        <f t="shared" si="69"/>
        <v>3265.9999999999995</v>
      </c>
      <c r="N93" s="24">
        <f t="shared" si="70"/>
        <v>506.00000000000006</v>
      </c>
      <c r="O93" s="24">
        <f t="shared" si="71"/>
        <v>1398.4</v>
      </c>
      <c r="P93" s="24">
        <f t="shared" si="72"/>
        <v>3261.4</v>
      </c>
      <c r="Q93" s="24">
        <f t="shared" si="73"/>
        <v>2718.6000000000004</v>
      </c>
      <c r="R93" s="26">
        <f t="shared" si="74"/>
        <v>4033.06</v>
      </c>
      <c r="S93" s="26">
        <f t="shared" si="75"/>
        <v>7033.4</v>
      </c>
      <c r="T93" s="26">
        <f t="shared" si="76"/>
        <v>41966.94</v>
      </c>
      <c r="U93" s="21" t="s">
        <v>50</v>
      </c>
      <c r="V93" s="27"/>
    </row>
    <row r="94" spans="1:22" s="23" customFormat="1" ht="30" customHeight="1" x14ac:dyDescent="0.25">
      <c r="A94" s="19">
        <v>88</v>
      </c>
      <c r="B94" s="13" t="s">
        <v>201</v>
      </c>
      <c r="C94" s="45" t="s">
        <v>307</v>
      </c>
      <c r="D94" s="13" t="s">
        <v>202</v>
      </c>
      <c r="E94" s="13" t="s">
        <v>21</v>
      </c>
      <c r="F94" s="45" t="s">
        <v>290</v>
      </c>
      <c r="G94" s="50" t="s">
        <v>291</v>
      </c>
      <c r="H94" s="50" t="s">
        <v>291</v>
      </c>
      <c r="I94" s="24">
        <v>60000</v>
      </c>
      <c r="J94" s="24">
        <v>3486.68</v>
      </c>
      <c r="K94" s="24">
        <v>25</v>
      </c>
      <c r="L94" s="20">
        <f t="shared" si="77"/>
        <v>1722</v>
      </c>
      <c r="M94" s="24">
        <f t="shared" si="69"/>
        <v>4260</v>
      </c>
      <c r="N94" s="24">
        <f t="shared" si="70"/>
        <v>660.00000000000011</v>
      </c>
      <c r="O94" s="24">
        <f t="shared" si="71"/>
        <v>1824</v>
      </c>
      <c r="P94" s="24">
        <f t="shared" si="72"/>
        <v>4254</v>
      </c>
      <c r="Q94" s="24">
        <f t="shared" si="73"/>
        <v>3546</v>
      </c>
      <c r="R94" s="24">
        <f t="shared" si="74"/>
        <v>7057.68</v>
      </c>
      <c r="S94" s="24">
        <f t="shared" si="75"/>
        <v>9174</v>
      </c>
      <c r="T94" s="24">
        <f t="shared" si="76"/>
        <v>52942.32</v>
      </c>
      <c r="U94" s="21" t="s">
        <v>50</v>
      </c>
      <c r="V94" s="22"/>
    </row>
    <row r="95" spans="1:22" s="23" customFormat="1" ht="30" customHeight="1" x14ac:dyDescent="0.25">
      <c r="A95" s="19">
        <v>89</v>
      </c>
      <c r="B95" s="13" t="s">
        <v>346</v>
      </c>
      <c r="C95" s="45" t="s">
        <v>307</v>
      </c>
      <c r="D95" s="13" t="s">
        <v>347</v>
      </c>
      <c r="E95" s="13" t="s">
        <v>21</v>
      </c>
      <c r="F95" s="45" t="s">
        <v>290</v>
      </c>
      <c r="G95" s="50" t="s">
        <v>291</v>
      </c>
      <c r="H95" s="50" t="s">
        <v>291</v>
      </c>
      <c r="I95" s="24">
        <v>55000</v>
      </c>
      <c r="J95" s="24">
        <v>2559.6799999999998</v>
      </c>
      <c r="K95" s="24">
        <v>25</v>
      </c>
      <c r="L95" s="20">
        <f t="shared" ref="L95" si="78">I95*2.87%</f>
        <v>1578.5</v>
      </c>
      <c r="M95" s="24">
        <f t="shared" ref="M95" si="79">I95*7.1%</f>
        <v>3904.9999999999995</v>
      </c>
      <c r="N95" s="24">
        <f t="shared" ref="N95" si="80">I95*1.1%</f>
        <v>605.00000000000011</v>
      </c>
      <c r="O95" s="24">
        <f t="shared" ref="O95" si="81">I95*3.04%</f>
        <v>1672</v>
      </c>
      <c r="P95" s="24">
        <f t="shared" ref="P95" si="82">I95*7.09%</f>
        <v>3899.5000000000005</v>
      </c>
      <c r="Q95" s="24">
        <f t="shared" ref="Q95" si="83">+L95+O95</f>
        <v>3250.5</v>
      </c>
      <c r="R95" s="24">
        <f t="shared" ref="R95" si="84">SUM(J95+K95+L95+O95)</f>
        <v>5835.18</v>
      </c>
      <c r="S95" s="24">
        <f t="shared" ref="S95" si="85">SUM(M95+N95+P95)</f>
        <v>8409.5</v>
      </c>
      <c r="T95" s="24">
        <f t="shared" ref="T95" si="86">I95-R95</f>
        <v>49164.82</v>
      </c>
      <c r="U95" s="21" t="s">
        <v>50</v>
      </c>
      <c r="V95" s="22"/>
    </row>
    <row r="96" spans="1:22" s="23" customFormat="1" ht="30" customHeight="1" x14ac:dyDescent="0.25">
      <c r="A96" s="19">
        <v>90</v>
      </c>
      <c r="B96" s="13" t="s">
        <v>81</v>
      </c>
      <c r="C96" s="45" t="s">
        <v>307</v>
      </c>
      <c r="D96" s="13" t="s">
        <v>80</v>
      </c>
      <c r="E96" s="13" t="s">
        <v>79</v>
      </c>
      <c r="F96" s="45" t="s">
        <v>290</v>
      </c>
      <c r="G96" s="50" t="s">
        <v>291</v>
      </c>
      <c r="H96" s="50" t="s">
        <v>291</v>
      </c>
      <c r="I96" s="24">
        <v>55000</v>
      </c>
      <c r="J96" s="24">
        <v>2559.6799999999998</v>
      </c>
      <c r="K96" s="24">
        <v>25</v>
      </c>
      <c r="L96" s="20">
        <f t="shared" si="77"/>
        <v>1578.5</v>
      </c>
      <c r="M96" s="24">
        <f t="shared" si="69"/>
        <v>3904.9999999999995</v>
      </c>
      <c r="N96" s="24">
        <f t="shared" si="70"/>
        <v>605.00000000000011</v>
      </c>
      <c r="O96" s="24">
        <f t="shared" si="71"/>
        <v>1672</v>
      </c>
      <c r="P96" s="24">
        <f t="shared" si="72"/>
        <v>3899.5000000000005</v>
      </c>
      <c r="Q96" s="24">
        <f t="shared" si="73"/>
        <v>3250.5</v>
      </c>
      <c r="R96" s="24">
        <f t="shared" si="74"/>
        <v>5835.18</v>
      </c>
      <c r="S96" s="24">
        <f t="shared" si="75"/>
        <v>8409.5</v>
      </c>
      <c r="T96" s="24">
        <f t="shared" si="76"/>
        <v>49164.82</v>
      </c>
      <c r="U96" s="21" t="s">
        <v>50</v>
      </c>
      <c r="V96" s="22"/>
    </row>
    <row r="97" spans="1:22" s="23" customFormat="1" ht="30" customHeight="1" x14ac:dyDescent="0.25">
      <c r="A97" s="19">
        <v>91</v>
      </c>
      <c r="B97" s="13" t="s">
        <v>82</v>
      </c>
      <c r="C97" s="45" t="s">
        <v>307</v>
      </c>
      <c r="D97" s="13" t="s">
        <v>83</v>
      </c>
      <c r="E97" s="13" t="s">
        <v>79</v>
      </c>
      <c r="F97" s="45" t="s">
        <v>290</v>
      </c>
      <c r="G97" s="50" t="s">
        <v>291</v>
      </c>
      <c r="H97" s="50" t="s">
        <v>291</v>
      </c>
      <c r="I97" s="24">
        <v>55000</v>
      </c>
      <c r="J97" s="24">
        <v>2559.6799999999998</v>
      </c>
      <c r="K97" s="24">
        <v>25</v>
      </c>
      <c r="L97" s="20">
        <f t="shared" si="77"/>
        <v>1578.5</v>
      </c>
      <c r="M97" s="24">
        <f t="shared" si="69"/>
        <v>3904.9999999999995</v>
      </c>
      <c r="N97" s="24">
        <f t="shared" si="70"/>
        <v>605.00000000000011</v>
      </c>
      <c r="O97" s="24">
        <f t="shared" si="71"/>
        <v>1672</v>
      </c>
      <c r="P97" s="24">
        <f t="shared" si="72"/>
        <v>3899.5000000000005</v>
      </c>
      <c r="Q97" s="24">
        <f t="shared" si="73"/>
        <v>3250.5</v>
      </c>
      <c r="R97" s="24">
        <f t="shared" si="74"/>
        <v>5835.18</v>
      </c>
      <c r="S97" s="24">
        <f t="shared" si="75"/>
        <v>8409.5</v>
      </c>
      <c r="T97" s="24">
        <f t="shared" si="76"/>
        <v>49164.82</v>
      </c>
      <c r="U97" s="21" t="s">
        <v>50</v>
      </c>
      <c r="V97" s="22"/>
    </row>
    <row r="98" spans="1:22" s="23" customFormat="1" ht="30" customHeight="1" x14ac:dyDescent="0.25">
      <c r="A98" s="19">
        <v>92</v>
      </c>
      <c r="B98" s="13" t="s">
        <v>273</v>
      </c>
      <c r="C98" s="45" t="s">
        <v>308</v>
      </c>
      <c r="D98" s="14" t="s">
        <v>274</v>
      </c>
      <c r="E98" s="14" t="s">
        <v>70</v>
      </c>
      <c r="F98" s="45" t="s">
        <v>290</v>
      </c>
      <c r="G98" s="50" t="s">
        <v>291</v>
      </c>
      <c r="H98" s="50" t="s">
        <v>291</v>
      </c>
      <c r="I98" s="24">
        <v>46000</v>
      </c>
      <c r="J98" s="24">
        <v>1086.94</v>
      </c>
      <c r="K98" s="24">
        <v>25</v>
      </c>
      <c r="L98" s="20">
        <f t="shared" si="77"/>
        <v>1320.2</v>
      </c>
      <c r="M98" s="24">
        <f t="shared" si="69"/>
        <v>3265.9999999999995</v>
      </c>
      <c r="N98" s="24">
        <f t="shared" si="70"/>
        <v>506.00000000000006</v>
      </c>
      <c r="O98" s="24">
        <f t="shared" si="71"/>
        <v>1398.4</v>
      </c>
      <c r="P98" s="24">
        <f t="shared" si="72"/>
        <v>3261.4</v>
      </c>
      <c r="Q98" s="24">
        <f t="shared" si="73"/>
        <v>2718.6000000000004</v>
      </c>
      <c r="R98" s="24">
        <f t="shared" si="74"/>
        <v>3830.5400000000004</v>
      </c>
      <c r="S98" s="24">
        <f t="shared" si="75"/>
        <v>7033.4</v>
      </c>
      <c r="T98" s="24">
        <f t="shared" si="76"/>
        <v>42169.46</v>
      </c>
      <c r="U98" s="21" t="s">
        <v>50</v>
      </c>
      <c r="V98" s="22"/>
    </row>
    <row r="99" spans="1:22" s="23" customFormat="1" ht="30" customHeight="1" x14ac:dyDescent="0.25">
      <c r="A99" s="19">
        <v>93</v>
      </c>
      <c r="B99" s="13" t="s">
        <v>85</v>
      </c>
      <c r="C99" s="45" t="s">
        <v>307</v>
      </c>
      <c r="D99" s="13" t="s">
        <v>84</v>
      </c>
      <c r="E99" s="13" t="s">
        <v>79</v>
      </c>
      <c r="F99" s="45" t="s">
        <v>290</v>
      </c>
      <c r="G99" s="50" t="s">
        <v>291</v>
      </c>
      <c r="H99" s="50" t="s">
        <v>291</v>
      </c>
      <c r="I99" s="24">
        <v>55000</v>
      </c>
      <c r="J99" s="24">
        <v>2559.6799999999998</v>
      </c>
      <c r="K99" s="24">
        <v>25</v>
      </c>
      <c r="L99" s="20">
        <f t="shared" si="77"/>
        <v>1578.5</v>
      </c>
      <c r="M99" s="24">
        <f t="shared" si="69"/>
        <v>3904.9999999999995</v>
      </c>
      <c r="N99" s="24">
        <f t="shared" si="70"/>
        <v>605.00000000000011</v>
      </c>
      <c r="O99" s="24">
        <f t="shared" si="71"/>
        <v>1672</v>
      </c>
      <c r="P99" s="24">
        <f t="shared" si="72"/>
        <v>3899.5000000000005</v>
      </c>
      <c r="Q99" s="24">
        <f t="shared" si="73"/>
        <v>3250.5</v>
      </c>
      <c r="R99" s="24">
        <f t="shared" si="74"/>
        <v>5835.18</v>
      </c>
      <c r="S99" s="24">
        <f t="shared" si="75"/>
        <v>8409.5</v>
      </c>
      <c r="T99" s="24">
        <f t="shared" si="76"/>
        <v>49164.82</v>
      </c>
      <c r="U99" s="21" t="s">
        <v>50</v>
      </c>
      <c r="V99" s="22"/>
    </row>
    <row r="100" spans="1:22" s="23" customFormat="1" ht="30" customHeight="1" x14ac:dyDescent="0.25">
      <c r="A100" s="19">
        <v>94</v>
      </c>
      <c r="B100" s="13" t="s">
        <v>87</v>
      </c>
      <c r="C100" s="45" t="s">
        <v>307</v>
      </c>
      <c r="D100" s="13" t="s">
        <v>86</v>
      </c>
      <c r="E100" s="13" t="s">
        <v>21</v>
      </c>
      <c r="F100" s="45" t="s">
        <v>290</v>
      </c>
      <c r="G100" s="50" t="s">
        <v>291</v>
      </c>
      <c r="H100" s="50" t="s">
        <v>291</v>
      </c>
      <c r="I100" s="24">
        <v>60000</v>
      </c>
      <c r="J100" s="24">
        <v>3486.68</v>
      </c>
      <c r="K100" s="24">
        <v>25</v>
      </c>
      <c r="L100" s="20">
        <f t="shared" si="77"/>
        <v>1722</v>
      </c>
      <c r="M100" s="24">
        <f t="shared" si="69"/>
        <v>4260</v>
      </c>
      <c r="N100" s="24">
        <f t="shared" si="70"/>
        <v>660.00000000000011</v>
      </c>
      <c r="O100" s="24">
        <f t="shared" si="71"/>
        <v>1824</v>
      </c>
      <c r="P100" s="24">
        <f t="shared" si="72"/>
        <v>4254</v>
      </c>
      <c r="Q100" s="24">
        <f t="shared" si="73"/>
        <v>3546</v>
      </c>
      <c r="R100" s="24">
        <f t="shared" si="74"/>
        <v>7057.68</v>
      </c>
      <c r="S100" s="24">
        <f t="shared" si="75"/>
        <v>9174</v>
      </c>
      <c r="T100" s="24">
        <f t="shared" si="76"/>
        <v>52942.32</v>
      </c>
      <c r="U100" s="21" t="s">
        <v>50</v>
      </c>
      <c r="V100" s="22"/>
    </row>
    <row r="101" spans="1:22" s="23" customFormat="1" ht="30" customHeight="1" x14ac:dyDescent="0.25">
      <c r="A101" s="19">
        <v>95</v>
      </c>
      <c r="B101" s="13" t="s">
        <v>89</v>
      </c>
      <c r="C101" s="45" t="s">
        <v>307</v>
      </c>
      <c r="D101" s="13" t="s">
        <v>88</v>
      </c>
      <c r="E101" s="13" t="s">
        <v>21</v>
      </c>
      <c r="F101" s="45" t="s">
        <v>290</v>
      </c>
      <c r="G101" s="50" t="s">
        <v>291</v>
      </c>
      <c r="H101" s="50" t="s">
        <v>291</v>
      </c>
      <c r="I101" s="24">
        <v>60000</v>
      </c>
      <c r="J101" s="24">
        <v>3486.68</v>
      </c>
      <c r="K101" s="24">
        <v>25</v>
      </c>
      <c r="L101" s="20">
        <f t="shared" si="77"/>
        <v>1722</v>
      </c>
      <c r="M101" s="24">
        <f t="shared" si="69"/>
        <v>4260</v>
      </c>
      <c r="N101" s="24">
        <f t="shared" si="70"/>
        <v>660.00000000000011</v>
      </c>
      <c r="O101" s="24">
        <f t="shared" si="71"/>
        <v>1824</v>
      </c>
      <c r="P101" s="24">
        <f t="shared" si="72"/>
        <v>4254</v>
      </c>
      <c r="Q101" s="24">
        <f t="shared" si="73"/>
        <v>3546</v>
      </c>
      <c r="R101" s="24">
        <f t="shared" ref="R101:R103" si="87">SUM(J101+K101+L101+O101)</f>
        <v>7057.68</v>
      </c>
      <c r="S101" s="24">
        <f t="shared" ref="S101:S103" si="88">SUM(M101+N101+P101)</f>
        <v>9174</v>
      </c>
      <c r="T101" s="24">
        <f t="shared" ref="T101:T103" si="89">I101-R101</f>
        <v>52942.32</v>
      </c>
      <c r="U101" s="21" t="s">
        <v>50</v>
      </c>
      <c r="V101" s="22"/>
    </row>
    <row r="102" spans="1:22" s="23" customFormat="1" ht="30" customHeight="1" x14ac:dyDescent="0.25">
      <c r="A102" s="19">
        <v>96</v>
      </c>
      <c r="B102" s="13" t="s">
        <v>333</v>
      </c>
      <c r="C102" s="45" t="s">
        <v>308</v>
      </c>
      <c r="D102" s="13" t="s">
        <v>88</v>
      </c>
      <c r="E102" s="13" t="s">
        <v>70</v>
      </c>
      <c r="F102" s="45" t="s">
        <v>290</v>
      </c>
      <c r="G102" s="50" t="s">
        <v>291</v>
      </c>
      <c r="H102" s="50" t="s">
        <v>291</v>
      </c>
      <c r="I102" s="24">
        <v>31500</v>
      </c>
      <c r="J102" s="24">
        <v>0</v>
      </c>
      <c r="K102" s="24">
        <v>25</v>
      </c>
      <c r="L102" s="20">
        <f t="shared" ref="L102" si="90">I102*2.87%</f>
        <v>904.05</v>
      </c>
      <c r="M102" s="24">
        <f t="shared" ref="M102" si="91">I102*7.1%</f>
        <v>2236.5</v>
      </c>
      <c r="N102" s="24">
        <f t="shared" ref="N102" si="92">I102*1.1%</f>
        <v>346.50000000000006</v>
      </c>
      <c r="O102" s="24">
        <f t="shared" ref="O102" si="93">I102*3.04%</f>
        <v>957.6</v>
      </c>
      <c r="P102" s="24">
        <f t="shared" ref="P102" si="94">I102*7.09%</f>
        <v>2233.3500000000004</v>
      </c>
      <c r="Q102" s="24">
        <f t="shared" ref="Q102" si="95">+L102+O102</f>
        <v>1861.65</v>
      </c>
      <c r="R102" s="24">
        <f t="shared" si="87"/>
        <v>1886.65</v>
      </c>
      <c r="S102" s="24">
        <f t="shared" si="88"/>
        <v>4816.3500000000004</v>
      </c>
      <c r="T102" s="24">
        <f t="shared" si="89"/>
        <v>29613.35</v>
      </c>
      <c r="U102" s="21" t="s">
        <v>50</v>
      </c>
      <c r="V102" s="22"/>
    </row>
    <row r="103" spans="1:22" s="23" customFormat="1" ht="30" customHeight="1" x14ac:dyDescent="0.25">
      <c r="A103" s="19">
        <v>97</v>
      </c>
      <c r="B103" s="13" t="s">
        <v>91</v>
      </c>
      <c r="C103" s="45" t="s">
        <v>307</v>
      </c>
      <c r="D103" s="13" t="s">
        <v>90</v>
      </c>
      <c r="E103" s="13" t="s">
        <v>21</v>
      </c>
      <c r="F103" s="45" t="s">
        <v>290</v>
      </c>
      <c r="G103" s="50" t="s">
        <v>291</v>
      </c>
      <c r="H103" s="50" t="s">
        <v>291</v>
      </c>
      <c r="I103" s="24">
        <v>60000</v>
      </c>
      <c r="J103" s="24">
        <v>3486.68</v>
      </c>
      <c r="K103" s="24">
        <v>25</v>
      </c>
      <c r="L103" s="20">
        <f t="shared" si="77"/>
        <v>1722</v>
      </c>
      <c r="M103" s="24">
        <f t="shared" si="69"/>
        <v>4260</v>
      </c>
      <c r="N103" s="24">
        <f t="shared" si="70"/>
        <v>660.00000000000011</v>
      </c>
      <c r="O103" s="24">
        <f t="shared" si="71"/>
        <v>1824</v>
      </c>
      <c r="P103" s="24">
        <f t="shared" si="72"/>
        <v>4254</v>
      </c>
      <c r="Q103" s="24">
        <f t="shared" si="73"/>
        <v>3546</v>
      </c>
      <c r="R103" s="24">
        <f t="shared" si="87"/>
        <v>7057.68</v>
      </c>
      <c r="S103" s="24">
        <f t="shared" si="88"/>
        <v>9174</v>
      </c>
      <c r="T103" s="24">
        <f t="shared" si="89"/>
        <v>52942.32</v>
      </c>
      <c r="U103" s="21" t="s">
        <v>50</v>
      </c>
      <c r="V103" s="22"/>
    </row>
    <row r="104" spans="1:22" s="23" customFormat="1" ht="30" customHeight="1" x14ac:dyDescent="0.25">
      <c r="A104" s="19">
        <v>98</v>
      </c>
      <c r="B104" s="13" t="s">
        <v>61</v>
      </c>
      <c r="C104" s="45" t="s">
        <v>308</v>
      </c>
      <c r="D104" s="13" t="s">
        <v>60</v>
      </c>
      <c r="E104" s="13" t="s">
        <v>62</v>
      </c>
      <c r="F104" s="45" t="s">
        <v>290</v>
      </c>
      <c r="G104" s="50" t="s">
        <v>291</v>
      </c>
      <c r="H104" s="50" t="s">
        <v>291</v>
      </c>
      <c r="I104" s="24">
        <v>155000</v>
      </c>
      <c r="J104" s="24">
        <v>25042.74</v>
      </c>
      <c r="K104" s="24">
        <v>25</v>
      </c>
      <c r="L104" s="20">
        <f t="shared" si="77"/>
        <v>4448.5</v>
      </c>
      <c r="M104" s="24">
        <f t="shared" si="69"/>
        <v>11004.999999999998</v>
      </c>
      <c r="N104" s="24">
        <f t="shared" si="70"/>
        <v>1705.0000000000002</v>
      </c>
      <c r="O104" s="24">
        <f t="shared" si="71"/>
        <v>4712</v>
      </c>
      <c r="P104" s="24">
        <f t="shared" si="72"/>
        <v>10989.5</v>
      </c>
      <c r="Q104" s="24">
        <f t="shared" si="73"/>
        <v>9160.5</v>
      </c>
      <c r="R104" s="24">
        <f>SUM(J104+K104+L104+O104)</f>
        <v>34228.240000000005</v>
      </c>
      <c r="S104" s="24">
        <f>SUM(M104+N104+P104)</f>
        <v>23699.5</v>
      </c>
      <c r="T104" s="24">
        <f>I104-R104</f>
        <v>120771.76</v>
      </c>
      <c r="U104" s="21" t="s">
        <v>50</v>
      </c>
      <c r="V104" s="22"/>
    </row>
    <row r="105" spans="1:22" s="23" customFormat="1" ht="30" customHeight="1" x14ac:dyDescent="0.25">
      <c r="A105" s="19">
        <v>99</v>
      </c>
      <c r="B105" s="13" t="s">
        <v>377</v>
      </c>
      <c r="C105" s="45" t="s">
        <v>308</v>
      </c>
      <c r="D105" s="13" t="s">
        <v>60</v>
      </c>
      <c r="E105" s="13" t="s">
        <v>105</v>
      </c>
      <c r="F105" s="45" t="s">
        <v>290</v>
      </c>
      <c r="G105" s="50" t="s">
        <v>291</v>
      </c>
      <c r="H105" s="50" t="s">
        <v>291</v>
      </c>
      <c r="I105" s="24">
        <v>40000</v>
      </c>
      <c r="J105" s="24">
        <v>442.65</v>
      </c>
      <c r="K105" s="24">
        <v>25</v>
      </c>
      <c r="L105" s="20">
        <v>1148</v>
      </c>
      <c r="M105" s="24">
        <f t="shared" si="69"/>
        <v>2839.9999999999995</v>
      </c>
      <c r="N105" s="24">
        <f t="shared" si="70"/>
        <v>440.00000000000006</v>
      </c>
      <c r="O105" s="24">
        <f t="shared" si="71"/>
        <v>1216</v>
      </c>
      <c r="P105" s="24">
        <f t="shared" si="72"/>
        <v>2836</v>
      </c>
      <c r="Q105" s="24">
        <f t="shared" si="73"/>
        <v>2364</v>
      </c>
      <c r="R105" s="24">
        <f t="shared" ref="R105" si="96">SUM(J105+K105+L105+O105)</f>
        <v>2831.65</v>
      </c>
      <c r="S105" s="24">
        <f t="shared" ref="S105" si="97">SUM(M105+N105+P105)</f>
        <v>6116</v>
      </c>
      <c r="T105" s="24">
        <f t="shared" ref="T105" si="98">I105-R105</f>
        <v>37168.35</v>
      </c>
      <c r="U105" s="21" t="s">
        <v>50</v>
      </c>
      <c r="V105" s="22"/>
    </row>
    <row r="106" spans="1:22" s="23" customFormat="1" ht="30" customHeight="1" x14ac:dyDescent="0.25">
      <c r="A106" s="19">
        <v>100</v>
      </c>
      <c r="B106" s="13" t="s">
        <v>64</v>
      </c>
      <c r="C106" s="45" t="s">
        <v>308</v>
      </c>
      <c r="D106" s="13" t="s">
        <v>63</v>
      </c>
      <c r="E106" s="13" t="s">
        <v>65</v>
      </c>
      <c r="F106" s="45" t="s">
        <v>290</v>
      </c>
      <c r="G106" s="50" t="s">
        <v>291</v>
      </c>
      <c r="H106" s="50" t="s">
        <v>291</v>
      </c>
      <c r="I106" s="24">
        <v>35000</v>
      </c>
      <c r="J106" s="24">
        <v>0</v>
      </c>
      <c r="K106" s="24">
        <v>25</v>
      </c>
      <c r="L106" s="20">
        <f t="shared" si="77"/>
        <v>1004.5</v>
      </c>
      <c r="M106" s="24">
        <f t="shared" si="69"/>
        <v>2485</v>
      </c>
      <c r="N106" s="24">
        <f t="shared" si="70"/>
        <v>385.00000000000006</v>
      </c>
      <c r="O106" s="24">
        <f t="shared" si="71"/>
        <v>1064</v>
      </c>
      <c r="P106" s="24">
        <f t="shared" si="72"/>
        <v>2481.5</v>
      </c>
      <c r="Q106" s="24">
        <f t="shared" si="73"/>
        <v>2068.5</v>
      </c>
      <c r="R106" s="24">
        <f>SUM(J106+K106+L106+O106)</f>
        <v>2093.5</v>
      </c>
      <c r="S106" s="24">
        <f>SUM(M106+N106+P106)</f>
        <v>5351.5</v>
      </c>
      <c r="T106" s="24">
        <f>I106-R106</f>
        <v>32906.5</v>
      </c>
      <c r="U106" s="21" t="s">
        <v>50</v>
      </c>
      <c r="V106" s="22"/>
    </row>
    <row r="107" spans="1:22" s="23" customFormat="1" ht="30" customHeight="1" x14ac:dyDescent="0.25">
      <c r="A107" s="19">
        <v>101</v>
      </c>
      <c r="B107" s="13" t="s">
        <v>225</v>
      </c>
      <c r="C107" s="45" t="s">
        <v>308</v>
      </c>
      <c r="D107" s="13" t="s">
        <v>379</v>
      </c>
      <c r="E107" s="13" t="s">
        <v>222</v>
      </c>
      <c r="F107" s="45" t="s">
        <v>290</v>
      </c>
      <c r="G107" s="50" t="s">
        <v>291</v>
      </c>
      <c r="H107" s="50" t="s">
        <v>291</v>
      </c>
      <c r="I107" s="24">
        <v>75000</v>
      </c>
      <c r="J107" s="24">
        <v>6309.38</v>
      </c>
      <c r="K107" s="24">
        <v>25</v>
      </c>
      <c r="L107" s="20">
        <f t="shared" si="77"/>
        <v>2152.5</v>
      </c>
      <c r="M107" s="24">
        <f t="shared" ref="M107:M109" si="99">I107*7.1%</f>
        <v>5324.9999999999991</v>
      </c>
      <c r="N107" s="24">
        <f t="shared" ref="N107:N109" si="100">I107*1.1%</f>
        <v>825.00000000000011</v>
      </c>
      <c r="O107" s="24">
        <f t="shared" ref="O107:O109" si="101">I107*3.04%</f>
        <v>2280</v>
      </c>
      <c r="P107" s="24">
        <f t="shared" ref="P107:P109" si="102">I107*7.09%</f>
        <v>5317.5</v>
      </c>
      <c r="Q107" s="24">
        <f t="shared" ref="Q107:Q109" si="103">+L107+O107</f>
        <v>4432.5</v>
      </c>
      <c r="R107" s="24">
        <f t="shared" ref="R107:R109" si="104">SUM(J107+K107+L107+O107)</f>
        <v>10766.880000000001</v>
      </c>
      <c r="S107" s="24">
        <f t="shared" ref="S107:S109" si="105">SUM(M107+N107+P107)</f>
        <v>11467.5</v>
      </c>
      <c r="T107" s="24">
        <f t="shared" ref="T107:T109" si="106">I107-R107</f>
        <v>64233.119999999995</v>
      </c>
      <c r="U107" s="21" t="s">
        <v>50</v>
      </c>
      <c r="V107" s="22"/>
    </row>
    <row r="108" spans="1:22" s="23" customFormat="1" ht="30" customHeight="1" x14ac:dyDescent="0.25">
      <c r="A108" s="19">
        <v>102</v>
      </c>
      <c r="B108" s="13" t="s">
        <v>378</v>
      </c>
      <c r="C108" s="45" t="s">
        <v>307</v>
      </c>
      <c r="D108" s="13" t="s">
        <v>380</v>
      </c>
      <c r="E108" s="13" t="s">
        <v>381</v>
      </c>
      <c r="F108" s="45" t="s">
        <v>290</v>
      </c>
      <c r="G108" s="50" t="s">
        <v>291</v>
      </c>
      <c r="H108" s="50" t="s">
        <v>291</v>
      </c>
      <c r="I108" s="24">
        <v>100000</v>
      </c>
      <c r="J108" s="24">
        <v>12105.37</v>
      </c>
      <c r="K108" s="24">
        <v>25</v>
      </c>
      <c r="L108" s="20">
        <f t="shared" si="77"/>
        <v>2870</v>
      </c>
      <c r="M108" s="24">
        <f t="shared" si="99"/>
        <v>7099.9999999999991</v>
      </c>
      <c r="N108" s="24">
        <f t="shared" si="100"/>
        <v>1100</v>
      </c>
      <c r="O108" s="24">
        <f t="shared" si="101"/>
        <v>3040</v>
      </c>
      <c r="P108" s="24">
        <f t="shared" si="102"/>
        <v>7090.0000000000009</v>
      </c>
      <c r="Q108" s="24">
        <f t="shared" si="103"/>
        <v>5910</v>
      </c>
      <c r="R108" s="24">
        <f t="shared" si="104"/>
        <v>18040.370000000003</v>
      </c>
      <c r="S108" s="24">
        <f t="shared" si="105"/>
        <v>15290</v>
      </c>
      <c r="T108" s="24">
        <f t="shared" si="106"/>
        <v>81959.63</v>
      </c>
      <c r="U108" s="21"/>
      <c r="V108" s="22"/>
    </row>
    <row r="109" spans="1:22" s="23" customFormat="1" ht="30" customHeight="1" x14ac:dyDescent="0.25">
      <c r="A109" s="19">
        <v>103</v>
      </c>
      <c r="B109" s="13" t="s">
        <v>382</v>
      </c>
      <c r="C109" s="45" t="s">
        <v>307</v>
      </c>
      <c r="D109" s="13" t="s">
        <v>380</v>
      </c>
      <c r="E109" s="13" t="s">
        <v>297</v>
      </c>
      <c r="F109" s="45" t="s">
        <v>290</v>
      </c>
      <c r="G109" s="50" t="s">
        <v>291</v>
      </c>
      <c r="H109" s="50" t="s">
        <v>291</v>
      </c>
      <c r="I109" s="24">
        <v>60000</v>
      </c>
      <c r="J109" s="24">
        <v>3486.68</v>
      </c>
      <c r="K109" s="24">
        <v>25</v>
      </c>
      <c r="L109" s="20">
        <f t="shared" si="77"/>
        <v>1722</v>
      </c>
      <c r="M109" s="24">
        <f t="shared" si="99"/>
        <v>4260</v>
      </c>
      <c r="N109" s="24">
        <f t="shared" si="100"/>
        <v>660.00000000000011</v>
      </c>
      <c r="O109" s="24">
        <f t="shared" si="101"/>
        <v>1824</v>
      </c>
      <c r="P109" s="24">
        <f t="shared" si="102"/>
        <v>4254</v>
      </c>
      <c r="Q109" s="24">
        <f t="shared" si="103"/>
        <v>3546</v>
      </c>
      <c r="R109" s="24">
        <f t="shared" si="104"/>
        <v>7057.68</v>
      </c>
      <c r="S109" s="24">
        <f t="shared" si="105"/>
        <v>9174</v>
      </c>
      <c r="T109" s="24">
        <f t="shared" si="106"/>
        <v>52942.32</v>
      </c>
      <c r="U109" s="21"/>
      <c r="V109" s="22"/>
    </row>
    <row r="110" spans="1:22" s="23" customFormat="1" ht="30" customHeight="1" x14ac:dyDescent="0.25">
      <c r="A110" s="19">
        <v>104</v>
      </c>
      <c r="B110" s="13" t="s">
        <v>163</v>
      </c>
      <c r="C110" s="45" t="s">
        <v>307</v>
      </c>
      <c r="D110" s="13" t="s">
        <v>103</v>
      </c>
      <c r="E110" s="13" t="s">
        <v>1</v>
      </c>
      <c r="F110" s="45" t="s">
        <v>290</v>
      </c>
      <c r="G110" s="50" t="s">
        <v>291</v>
      </c>
      <c r="H110" s="50" t="s">
        <v>291</v>
      </c>
      <c r="I110" s="24">
        <v>55000</v>
      </c>
      <c r="J110" s="24">
        <v>2559.6799999999998</v>
      </c>
      <c r="K110" s="24">
        <v>25</v>
      </c>
      <c r="L110" s="20">
        <f t="shared" si="77"/>
        <v>1578.5</v>
      </c>
      <c r="M110" s="24">
        <f t="shared" ref="M110:M123" si="107">I110*7.1%</f>
        <v>3904.9999999999995</v>
      </c>
      <c r="N110" s="24">
        <f t="shared" ref="N110:N123" si="108">I110*1.1%</f>
        <v>605.00000000000011</v>
      </c>
      <c r="O110" s="24">
        <f t="shared" ref="O110:O123" si="109">I110*3.04%</f>
        <v>1672</v>
      </c>
      <c r="P110" s="24">
        <f t="shared" ref="P110:P123" si="110">I110*7.09%</f>
        <v>3899.5000000000005</v>
      </c>
      <c r="Q110" s="24">
        <f t="shared" ref="Q110:Q123" si="111">+L110+O110</f>
        <v>3250.5</v>
      </c>
      <c r="R110" s="24">
        <f t="shared" ref="R110:R123" si="112">SUM(J110+K110+L110+O110)</f>
        <v>5835.18</v>
      </c>
      <c r="S110" s="24">
        <f t="shared" ref="S110:S123" si="113">SUM(M110+N110+P110)</f>
        <v>8409.5</v>
      </c>
      <c r="T110" s="24">
        <f t="shared" ref="T110:T123" si="114">I110-R110</f>
        <v>49164.82</v>
      </c>
      <c r="U110" s="21" t="s">
        <v>50</v>
      </c>
      <c r="V110" s="22"/>
    </row>
    <row r="111" spans="1:22" s="23" customFormat="1" ht="30" customHeight="1" x14ac:dyDescent="0.25">
      <c r="A111" s="19">
        <v>105</v>
      </c>
      <c r="B111" s="13" t="s">
        <v>104</v>
      </c>
      <c r="C111" s="45" t="s">
        <v>307</v>
      </c>
      <c r="D111" s="13" t="s">
        <v>103</v>
      </c>
      <c r="E111" s="13" t="s">
        <v>105</v>
      </c>
      <c r="F111" s="45" t="s">
        <v>290</v>
      </c>
      <c r="G111" s="50" t="s">
        <v>291</v>
      </c>
      <c r="H111" s="50" t="s">
        <v>291</v>
      </c>
      <c r="I111" s="24">
        <v>42000</v>
      </c>
      <c r="J111" s="24">
        <v>724.92</v>
      </c>
      <c r="K111" s="24">
        <v>25</v>
      </c>
      <c r="L111" s="20">
        <f t="shared" si="77"/>
        <v>1205.4000000000001</v>
      </c>
      <c r="M111" s="24">
        <f t="shared" si="107"/>
        <v>2981.9999999999995</v>
      </c>
      <c r="N111" s="24">
        <f t="shared" si="108"/>
        <v>462.00000000000006</v>
      </c>
      <c r="O111" s="24">
        <f t="shared" si="109"/>
        <v>1276.8</v>
      </c>
      <c r="P111" s="24">
        <f t="shared" si="110"/>
        <v>2977.8</v>
      </c>
      <c r="Q111" s="24">
        <f t="shared" si="111"/>
        <v>2482.1999999999998</v>
      </c>
      <c r="R111" s="24">
        <f t="shared" si="112"/>
        <v>3232.12</v>
      </c>
      <c r="S111" s="24">
        <f t="shared" si="113"/>
        <v>6421.7999999999993</v>
      </c>
      <c r="T111" s="24">
        <f t="shared" si="114"/>
        <v>38767.879999999997</v>
      </c>
      <c r="U111" s="21" t="s">
        <v>50</v>
      </c>
      <c r="V111" s="22"/>
    </row>
    <row r="112" spans="1:22" s="23" customFormat="1" ht="30" customHeight="1" x14ac:dyDescent="0.25">
      <c r="A112" s="19">
        <v>106</v>
      </c>
      <c r="B112" s="13" t="s">
        <v>358</v>
      </c>
      <c r="C112" s="45" t="s">
        <v>308</v>
      </c>
      <c r="D112" s="13" t="s">
        <v>103</v>
      </c>
      <c r="E112" s="13" t="s">
        <v>105</v>
      </c>
      <c r="F112" s="45" t="s">
        <v>290</v>
      </c>
      <c r="G112" s="50" t="s">
        <v>291</v>
      </c>
      <c r="H112" s="50" t="s">
        <v>291</v>
      </c>
      <c r="I112" s="24">
        <v>40000</v>
      </c>
      <c r="J112" s="24">
        <v>442.65</v>
      </c>
      <c r="K112" s="24">
        <v>25</v>
      </c>
      <c r="L112" s="20">
        <f t="shared" ref="L112:L115" si="115">I112*2.87%</f>
        <v>1148</v>
      </c>
      <c r="M112" s="24">
        <f t="shared" si="107"/>
        <v>2839.9999999999995</v>
      </c>
      <c r="N112" s="24">
        <f t="shared" si="108"/>
        <v>440.00000000000006</v>
      </c>
      <c r="O112" s="24">
        <f t="shared" si="109"/>
        <v>1216</v>
      </c>
      <c r="P112" s="24">
        <f t="shared" si="110"/>
        <v>2836</v>
      </c>
      <c r="Q112" s="24">
        <f t="shared" si="111"/>
        <v>2364</v>
      </c>
      <c r="R112" s="24">
        <f t="shared" si="112"/>
        <v>2831.65</v>
      </c>
      <c r="S112" s="24">
        <f t="shared" si="113"/>
        <v>6116</v>
      </c>
      <c r="T112" s="24">
        <f t="shared" ref="T112:T115" si="116">I112-R112</f>
        <v>37168.35</v>
      </c>
      <c r="U112" s="21" t="s">
        <v>50</v>
      </c>
      <c r="V112" s="22"/>
    </row>
    <row r="113" spans="1:72" s="23" customFormat="1" ht="30" customHeight="1" x14ac:dyDescent="0.25">
      <c r="A113" s="19">
        <v>107</v>
      </c>
      <c r="B113" s="13" t="s">
        <v>383</v>
      </c>
      <c r="C113" s="45" t="s">
        <v>308</v>
      </c>
      <c r="D113" s="13" t="s">
        <v>103</v>
      </c>
      <c r="E113" s="13" t="s">
        <v>105</v>
      </c>
      <c r="F113" s="45" t="s">
        <v>290</v>
      </c>
      <c r="G113" s="50" t="s">
        <v>291</v>
      </c>
      <c r="H113" s="50" t="s">
        <v>291</v>
      </c>
      <c r="I113" s="24">
        <v>40000</v>
      </c>
      <c r="J113" s="24">
        <v>442.65</v>
      </c>
      <c r="K113" s="24">
        <v>25</v>
      </c>
      <c r="L113" s="20">
        <f t="shared" si="115"/>
        <v>1148</v>
      </c>
      <c r="M113" s="24">
        <f t="shared" si="107"/>
        <v>2839.9999999999995</v>
      </c>
      <c r="N113" s="24">
        <f t="shared" si="108"/>
        <v>440.00000000000006</v>
      </c>
      <c r="O113" s="24">
        <f t="shared" si="109"/>
        <v>1216</v>
      </c>
      <c r="P113" s="24">
        <f t="shared" si="110"/>
        <v>2836</v>
      </c>
      <c r="Q113" s="24">
        <f t="shared" si="111"/>
        <v>2364</v>
      </c>
      <c r="R113" s="24">
        <f t="shared" si="112"/>
        <v>2831.65</v>
      </c>
      <c r="S113" s="24">
        <f t="shared" si="113"/>
        <v>6116</v>
      </c>
      <c r="T113" s="24">
        <f t="shared" si="116"/>
        <v>37168.35</v>
      </c>
      <c r="U113" s="21"/>
      <c r="V113" s="22"/>
    </row>
    <row r="114" spans="1:72" s="23" customFormat="1" ht="30" customHeight="1" x14ac:dyDescent="0.25">
      <c r="A114" s="19">
        <v>108</v>
      </c>
      <c r="B114" s="13" t="s">
        <v>384</v>
      </c>
      <c r="C114" s="45" t="s">
        <v>307</v>
      </c>
      <c r="D114" s="13" t="s">
        <v>103</v>
      </c>
      <c r="E114" s="13" t="s">
        <v>235</v>
      </c>
      <c r="F114" s="45" t="s">
        <v>290</v>
      </c>
      <c r="G114" s="50" t="s">
        <v>291</v>
      </c>
      <c r="H114" s="50" t="s">
        <v>291</v>
      </c>
      <c r="I114" s="24">
        <v>45000</v>
      </c>
      <c r="J114" s="24">
        <v>1148.33</v>
      </c>
      <c r="K114" s="24">
        <v>25</v>
      </c>
      <c r="L114" s="20">
        <f t="shared" si="115"/>
        <v>1291.5</v>
      </c>
      <c r="M114" s="24">
        <f t="shared" si="107"/>
        <v>3194.9999999999995</v>
      </c>
      <c r="N114" s="24">
        <f t="shared" si="108"/>
        <v>495.00000000000006</v>
      </c>
      <c r="O114" s="24">
        <f t="shared" si="109"/>
        <v>1368</v>
      </c>
      <c r="P114" s="24">
        <f t="shared" si="110"/>
        <v>3190.5</v>
      </c>
      <c r="Q114" s="24">
        <f t="shared" si="111"/>
        <v>2659.5</v>
      </c>
      <c r="R114" s="24">
        <f t="shared" si="112"/>
        <v>3832.83</v>
      </c>
      <c r="S114" s="24">
        <f t="shared" si="113"/>
        <v>6880.5</v>
      </c>
      <c r="T114" s="24">
        <f t="shared" si="116"/>
        <v>41167.17</v>
      </c>
      <c r="U114" s="21"/>
      <c r="V114" s="22"/>
    </row>
    <row r="115" spans="1:72" s="23" customFormat="1" ht="30" customHeight="1" x14ac:dyDescent="0.25">
      <c r="A115" s="19">
        <v>109</v>
      </c>
      <c r="B115" s="13" t="s">
        <v>385</v>
      </c>
      <c r="C115" s="45" t="s">
        <v>307</v>
      </c>
      <c r="D115" s="13" t="s">
        <v>103</v>
      </c>
      <c r="E115" s="13" t="s">
        <v>231</v>
      </c>
      <c r="F115" s="45" t="s">
        <v>290</v>
      </c>
      <c r="G115" s="50" t="s">
        <v>291</v>
      </c>
      <c r="H115" s="50" t="s">
        <v>291</v>
      </c>
      <c r="I115" s="24">
        <v>45000</v>
      </c>
      <c r="J115" s="24">
        <v>1148</v>
      </c>
      <c r="K115" s="24">
        <v>25</v>
      </c>
      <c r="L115" s="20">
        <f t="shared" si="115"/>
        <v>1291.5</v>
      </c>
      <c r="M115" s="24">
        <f t="shared" si="107"/>
        <v>3194.9999999999995</v>
      </c>
      <c r="N115" s="24">
        <f t="shared" si="108"/>
        <v>495.00000000000006</v>
      </c>
      <c r="O115" s="24">
        <f t="shared" si="109"/>
        <v>1368</v>
      </c>
      <c r="P115" s="24">
        <f t="shared" si="110"/>
        <v>3190.5</v>
      </c>
      <c r="Q115" s="24">
        <f t="shared" si="111"/>
        <v>2659.5</v>
      </c>
      <c r="R115" s="24">
        <f t="shared" si="112"/>
        <v>3832.5</v>
      </c>
      <c r="S115" s="24">
        <f t="shared" si="113"/>
        <v>6880.5</v>
      </c>
      <c r="T115" s="24">
        <f t="shared" si="116"/>
        <v>41167.5</v>
      </c>
      <c r="U115" s="21"/>
      <c r="V115" s="22"/>
    </row>
    <row r="116" spans="1:72" s="23" customFormat="1" ht="30" customHeight="1" x14ac:dyDescent="0.25">
      <c r="A116" s="19">
        <v>110</v>
      </c>
      <c r="B116" s="13" t="s">
        <v>25</v>
      </c>
      <c r="C116" s="45" t="s">
        <v>308</v>
      </c>
      <c r="D116" s="13" t="s">
        <v>106</v>
      </c>
      <c r="E116" s="13" t="s">
        <v>29</v>
      </c>
      <c r="F116" s="45" t="s">
        <v>290</v>
      </c>
      <c r="G116" s="50" t="s">
        <v>291</v>
      </c>
      <c r="H116" s="50" t="s">
        <v>291</v>
      </c>
      <c r="I116" s="24">
        <v>100000</v>
      </c>
      <c r="J116" s="24">
        <v>12105.37</v>
      </c>
      <c r="K116" s="24">
        <v>25</v>
      </c>
      <c r="L116" s="20">
        <f t="shared" si="77"/>
        <v>2870</v>
      </c>
      <c r="M116" s="24">
        <f t="shared" si="107"/>
        <v>7099.9999999999991</v>
      </c>
      <c r="N116" s="24">
        <f t="shared" si="108"/>
        <v>1100</v>
      </c>
      <c r="O116" s="24">
        <f t="shared" si="109"/>
        <v>3040</v>
      </c>
      <c r="P116" s="24">
        <f t="shared" si="110"/>
        <v>7090.0000000000009</v>
      </c>
      <c r="Q116" s="24">
        <f t="shared" si="111"/>
        <v>5910</v>
      </c>
      <c r="R116" s="24">
        <f t="shared" si="112"/>
        <v>18040.370000000003</v>
      </c>
      <c r="S116" s="24">
        <f t="shared" si="113"/>
        <v>15290</v>
      </c>
      <c r="T116" s="24">
        <f t="shared" si="114"/>
        <v>81959.63</v>
      </c>
      <c r="U116" s="21" t="s">
        <v>50</v>
      </c>
      <c r="V116" s="22"/>
    </row>
    <row r="117" spans="1:72" s="23" customFormat="1" ht="30" customHeight="1" x14ac:dyDescent="0.25">
      <c r="A117" s="19">
        <v>111</v>
      </c>
      <c r="B117" s="13" t="s">
        <v>110</v>
      </c>
      <c r="C117" s="45" t="s">
        <v>307</v>
      </c>
      <c r="D117" s="13" t="s">
        <v>107</v>
      </c>
      <c r="E117" s="13" t="s">
        <v>21</v>
      </c>
      <c r="F117" s="45" t="s">
        <v>290</v>
      </c>
      <c r="G117" s="50" t="s">
        <v>291</v>
      </c>
      <c r="H117" s="50" t="s">
        <v>291</v>
      </c>
      <c r="I117" s="24">
        <v>110000</v>
      </c>
      <c r="J117" s="24">
        <v>14457.62</v>
      </c>
      <c r="K117" s="24">
        <v>25</v>
      </c>
      <c r="L117" s="20">
        <f t="shared" si="77"/>
        <v>3157</v>
      </c>
      <c r="M117" s="24">
        <f t="shared" si="107"/>
        <v>7809.9999999999991</v>
      </c>
      <c r="N117" s="24">
        <f t="shared" si="108"/>
        <v>1210.0000000000002</v>
      </c>
      <c r="O117" s="24">
        <f t="shared" si="109"/>
        <v>3344</v>
      </c>
      <c r="P117" s="24">
        <f t="shared" si="110"/>
        <v>7799.0000000000009</v>
      </c>
      <c r="Q117" s="24">
        <f t="shared" si="111"/>
        <v>6501</v>
      </c>
      <c r="R117" s="24">
        <f t="shared" si="112"/>
        <v>20983.620000000003</v>
      </c>
      <c r="S117" s="24">
        <f t="shared" si="113"/>
        <v>16819</v>
      </c>
      <c r="T117" s="24">
        <f t="shared" si="114"/>
        <v>89016.38</v>
      </c>
      <c r="U117" s="21" t="s">
        <v>50</v>
      </c>
      <c r="V117" s="22"/>
    </row>
    <row r="118" spans="1:72" s="23" customFormat="1" ht="30" customHeight="1" x14ac:dyDescent="0.25">
      <c r="A118" s="19">
        <v>112</v>
      </c>
      <c r="B118" s="13" t="s">
        <v>230</v>
      </c>
      <c r="C118" s="45" t="s">
        <v>308</v>
      </c>
      <c r="D118" s="13" t="s">
        <v>229</v>
      </c>
      <c r="E118" s="13" t="s">
        <v>231</v>
      </c>
      <c r="F118" s="45" t="s">
        <v>290</v>
      </c>
      <c r="G118" s="50" t="s">
        <v>291</v>
      </c>
      <c r="H118" s="50" t="s">
        <v>291</v>
      </c>
      <c r="I118" s="24">
        <v>50000</v>
      </c>
      <c r="J118" s="24">
        <v>1854</v>
      </c>
      <c r="K118" s="24">
        <v>25</v>
      </c>
      <c r="L118" s="20">
        <f t="shared" si="77"/>
        <v>1435</v>
      </c>
      <c r="M118" s="24">
        <f t="shared" si="107"/>
        <v>3549.9999999999995</v>
      </c>
      <c r="N118" s="24">
        <f t="shared" si="108"/>
        <v>550</v>
      </c>
      <c r="O118" s="24">
        <f t="shared" si="109"/>
        <v>1520</v>
      </c>
      <c r="P118" s="24">
        <f t="shared" si="110"/>
        <v>3545.0000000000005</v>
      </c>
      <c r="Q118" s="24">
        <f t="shared" si="111"/>
        <v>2955</v>
      </c>
      <c r="R118" s="24">
        <f t="shared" si="112"/>
        <v>4834</v>
      </c>
      <c r="S118" s="24">
        <f t="shared" si="113"/>
        <v>7645</v>
      </c>
      <c r="T118" s="24">
        <f t="shared" si="114"/>
        <v>45166</v>
      </c>
      <c r="U118" s="21" t="s">
        <v>50</v>
      </c>
      <c r="V118" s="22"/>
    </row>
    <row r="119" spans="1:72" s="23" customFormat="1" ht="30" customHeight="1" x14ac:dyDescent="0.25">
      <c r="A119" s="19">
        <v>113</v>
      </c>
      <c r="B119" s="13" t="s">
        <v>108</v>
      </c>
      <c r="C119" s="45" t="s">
        <v>308</v>
      </c>
      <c r="D119" s="13" t="s">
        <v>107</v>
      </c>
      <c r="E119" s="13" t="s">
        <v>109</v>
      </c>
      <c r="F119" s="45" t="s">
        <v>290</v>
      </c>
      <c r="G119" s="50" t="s">
        <v>291</v>
      </c>
      <c r="H119" s="50" t="s">
        <v>291</v>
      </c>
      <c r="I119" s="24">
        <v>45000</v>
      </c>
      <c r="J119" s="24">
        <v>945.81</v>
      </c>
      <c r="K119" s="24">
        <v>25</v>
      </c>
      <c r="L119" s="20">
        <f t="shared" si="77"/>
        <v>1291.5</v>
      </c>
      <c r="M119" s="24">
        <f t="shared" si="107"/>
        <v>3194.9999999999995</v>
      </c>
      <c r="N119" s="24">
        <f t="shared" si="108"/>
        <v>495.00000000000006</v>
      </c>
      <c r="O119" s="24">
        <f t="shared" si="109"/>
        <v>1368</v>
      </c>
      <c r="P119" s="24">
        <f t="shared" si="110"/>
        <v>3190.5</v>
      </c>
      <c r="Q119" s="24">
        <f t="shared" si="111"/>
        <v>2659.5</v>
      </c>
      <c r="R119" s="24">
        <f t="shared" si="112"/>
        <v>3630.31</v>
      </c>
      <c r="S119" s="24">
        <f t="shared" si="113"/>
        <v>6880.5</v>
      </c>
      <c r="T119" s="24">
        <f t="shared" si="114"/>
        <v>41369.69</v>
      </c>
      <c r="U119" s="21" t="s">
        <v>50</v>
      </c>
      <c r="V119" s="22"/>
    </row>
    <row r="120" spans="1:72" s="23" customFormat="1" ht="30" customHeight="1" x14ac:dyDescent="0.25">
      <c r="A120" s="19">
        <v>114</v>
      </c>
      <c r="B120" s="13" t="s">
        <v>228</v>
      </c>
      <c r="C120" s="45" t="s">
        <v>307</v>
      </c>
      <c r="D120" s="13" t="s">
        <v>229</v>
      </c>
      <c r="E120" s="13" t="s">
        <v>105</v>
      </c>
      <c r="F120" s="45" t="s">
        <v>290</v>
      </c>
      <c r="G120" s="50" t="s">
        <v>291</v>
      </c>
      <c r="H120" s="50" t="s">
        <v>291</v>
      </c>
      <c r="I120" s="24">
        <v>42000</v>
      </c>
      <c r="J120" s="24">
        <v>724.92</v>
      </c>
      <c r="K120" s="24">
        <v>25</v>
      </c>
      <c r="L120" s="20">
        <f t="shared" si="77"/>
        <v>1205.4000000000001</v>
      </c>
      <c r="M120" s="24">
        <f t="shared" si="107"/>
        <v>2981.9999999999995</v>
      </c>
      <c r="N120" s="24">
        <f t="shared" si="108"/>
        <v>462.00000000000006</v>
      </c>
      <c r="O120" s="24">
        <f t="shared" si="109"/>
        <v>1276.8</v>
      </c>
      <c r="P120" s="24">
        <f t="shared" si="110"/>
        <v>2977.8</v>
      </c>
      <c r="Q120" s="24">
        <f t="shared" si="111"/>
        <v>2482.1999999999998</v>
      </c>
      <c r="R120" s="24">
        <f t="shared" si="112"/>
        <v>3232.12</v>
      </c>
      <c r="S120" s="24">
        <f t="shared" si="113"/>
        <v>6421.7999999999993</v>
      </c>
      <c r="T120" s="24">
        <f t="shared" si="114"/>
        <v>38767.879999999997</v>
      </c>
      <c r="U120" s="21" t="s">
        <v>50</v>
      </c>
      <c r="V120" s="22"/>
    </row>
    <row r="121" spans="1:72" s="23" customFormat="1" ht="30" customHeight="1" x14ac:dyDescent="0.25">
      <c r="A121" s="19">
        <v>115</v>
      </c>
      <c r="B121" s="13" t="s">
        <v>275</v>
      </c>
      <c r="C121" s="45" t="s">
        <v>307</v>
      </c>
      <c r="D121" s="13" t="s">
        <v>229</v>
      </c>
      <c r="E121" s="13" t="s">
        <v>105</v>
      </c>
      <c r="F121" s="45" t="s">
        <v>290</v>
      </c>
      <c r="G121" s="50" t="s">
        <v>291</v>
      </c>
      <c r="H121" s="50" t="s">
        <v>291</v>
      </c>
      <c r="I121" s="24">
        <v>42000</v>
      </c>
      <c r="J121" s="24">
        <v>724.92</v>
      </c>
      <c r="K121" s="24">
        <v>25</v>
      </c>
      <c r="L121" s="20">
        <f t="shared" si="77"/>
        <v>1205.4000000000001</v>
      </c>
      <c r="M121" s="24">
        <f t="shared" si="107"/>
        <v>2981.9999999999995</v>
      </c>
      <c r="N121" s="24">
        <f t="shared" si="108"/>
        <v>462.00000000000006</v>
      </c>
      <c r="O121" s="24">
        <f t="shared" si="109"/>
        <v>1276.8</v>
      </c>
      <c r="P121" s="24">
        <f t="shared" si="110"/>
        <v>2977.8</v>
      </c>
      <c r="Q121" s="24">
        <f t="shared" si="111"/>
        <v>2482.1999999999998</v>
      </c>
      <c r="R121" s="24">
        <f t="shared" si="112"/>
        <v>3232.12</v>
      </c>
      <c r="S121" s="24">
        <f t="shared" si="113"/>
        <v>6421.7999999999993</v>
      </c>
      <c r="T121" s="24">
        <f t="shared" si="114"/>
        <v>38767.879999999997</v>
      </c>
      <c r="U121" s="21" t="s">
        <v>50</v>
      </c>
      <c r="V121" s="22"/>
    </row>
    <row r="122" spans="1:72" s="23" customFormat="1" ht="30" customHeight="1" x14ac:dyDescent="0.25">
      <c r="A122" s="19">
        <v>116</v>
      </c>
      <c r="B122" s="13" t="s">
        <v>337</v>
      </c>
      <c r="C122" s="45" t="s">
        <v>307</v>
      </c>
      <c r="D122" s="13" t="s">
        <v>229</v>
      </c>
      <c r="E122" s="13" t="s">
        <v>105</v>
      </c>
      <c r="F122" s="45" t="s">
        <v>290</v>
      </c>
      <c r="G122" s="50" t="s">
        <v>291</v>
      </c>
      <c r="H122" s="50" t="s">
        <v>291</v>
      </c>
      <c r="I122" s="24">
        <v>35000</v>
      </c>
      <c r="J122" s="24">
        <v>0</v>
      </c>
      <c r="K122" s="24">
        <v>25</v>
      </c>
      <c r="L122" s="20">
        <f t="shared" ref="L122" si="117">I122*2.87%</f>
        <v>1004.5</v>
      </c>
      <c r="M122" s="24">
        <f t="shared" si="107"/>
        <v>2485</v>
      </c>
      <c r="N122" s="24">
        <f t="shared" si="108"/>
        <v>385.00000000000006</v>
      </c>
      <c r="O122" s="24">
        <f t="shared" si="109"/>
        <v>1064</v>
      </c>
      <c r="P122" s="24">
        <f t="shared" si="110"/>
        <v>2481.5</v>
      </c>
      <c r="Q122" s="24">
        <f t="shared" si="111"/>
        <v>2068.5</v>
      </c>
      <c r="R122" s="24">
        <f t="shared" si="112"/>
        <v>2093.5</v>
      </c>
      <c r="S122" s="24">
        <f t="shared" si="113"/>
        <v>5351.5</v>
      </c>
      <c r="T122" s="24">
        <f t="shared" si="114"/>
        <v>32906.5</v>
      </c>
      <c r="U122" s="21" t="s">
        <v>50</v>
      </c>
      <c r="V122" s="22"/>
    </row>
    <row r="123" spans="1:72" s="23" customFormat="1" ht="30" customHeight="1" x14ac:dyDescent="0.25">
      <c r="A123" s="19">
        <v>117</v>
      </c>
      <c r="B123" s="13" t="s">
        <v>276</v>
      </c>
      <c r="C123" s="45" t="s">
        <v>308</v>
      </c>
      <c r="D123" s="13" t="s">
        <v>229</v>
      </c>
      <c r="E123" s="13" t="s">
        <v>105</v>
      </c>
      <c r="F123" s="45" t="s">
        <v>290</v>
      </c>
      <c r="G123" s="50" t="s">
        <v>291</v>
      </c>
      <c r="H123" s="50" t="s">
        <v>291</v>
      </c>
      <c r="I123" s="24">
        <v>42000</v>
      </c>
      <c r="J123" s="24">
        <v>724.92</v>
      </c>
      <c r="K123" s="24">
        <v>25</v>
      </c>
      <c r="L123" s="20">
        <f t="shared" si="77"/>
        <v>1205.4000000000001</v>
      </c>
      <c r="M123" s="24">
        <f t="shared" si="107"/>
        <v>2981.9999999999995</v>
      </c>
      <c r="N123" s="24">
        <f t="shared" si="108"/>
        <v>462.00000000000006</v>
      </c>
      <c r="O123" s="24">
        <f t="shared" si="109"/>
        <v>1276.8</v>
      </c>
      <c r="P123" s="24">
        <f t="shared" si="110"/>
        <v>2977.8</v>
      </c>
      <c r="Q123" s="24">
        <f t="shared" si="111"/>
        <v>2482.1999999999998</v>
      </c>
      <c r="R123" s="24">
        <f t="shared" si="112"/>
        <v>3232.12</v>
      </c>
      <c r="S123" s="24">
        <f t="shared" si="113"/>
        <v>6421.7999999999993</v>
      </c>
      <c r="T123" s="24">
        <f t="shared" si="114"/>
        <v>38767.879999999997</v>
      </c>
      <c r="U123" s="21" t="s">
        <v>50</v>
      </c>
      <c r="V123" s="22"/>
    </row>
    <row r="124" spans="1:72" s="23" customFormat="1" ht="30" customHeight="1" x14ac:dyDescent="0.25">
      <c r="A124" s="19">
        <v>118</v>
      </c>
      <c r="B124" s="13" t="s">
        <v>371</v>
      </c>
      <c r="C124" s="45" t="s">
        <v>307</v>
      </c>
      <c r="D124" s="13" t="s">
        <v>229</v>
      </c>
      <c r="E124" s="13" t="s">
        <v>105</v>
      </c>
      <c r="F124" s="45" t="s">
        <v>290</v>
      </c>
      <c r="G124" s="50" t="s">
        <v>291</v>
      </c>
      <c r="H124" s="50" t="s">
        <v>291</v>
      </c>
      <c r="I124" s="24">
        <v>40000</v>
      </c>
      <c r="J124" s="24">
        <v>442.65</v>
      </c>
      <c r="K124" s="24">
        <v>25</v>
      </c>
      <c r="L124" s="20">
        <f t="shared" ref="L124" si="118">I124*2.87%</f>
        <v>1148</v>
      </c>
      <c r="M124" s="24">
        <f t="shared" ref="M124:M128" si="119">I124*7.1%</f>
        <v>2839.9999999999995</v>
      </c>
      <c r="N124" s="24">
        <f t="shared" ref="N124:N128" si="120">I124*1.1%</f>
        <v>440.00000000000006</v>
      </c>
      <c r="O124" s="24">
        <f t="shared" ref="O124:O128" si="121">I124*3.04%</f>
        <v>1216</v>
      </c>
      <c r="P124" s="24">
        <f t="shared" ref="P124:P128" si="122">I124*7.09%</f>
        <v>2836</v>
      </c>
      <c r="Q124" s="24">
        <f t="shared" ref="Q124:Q128" si="123">+L124+O124</f>
        <v>2364</v>
      </c>
      <c r="R124" s="24">
        <f t="shared" ref="R124:R128" si="124">SUM(J124+K124+L124+O124)</f>
        <v>2831.65</v>
      </c>
      <c r="S124" s="24">
        <f t="shared" ref="S124:S128" si="125">SUM(M124+N124+P124)</f>
        <v>6116</v>
      </c>
      <c r="T124" s="24">
        <f t="shared" ref="T124:T128" si="126">I124-R124</f>
        <v>37168.35</v>
      </c>
      <c r="U124" s="21" t="s">
        <v>50</v>
      </c>
      <c r="V124" s="22"/>
    </row>
    <row r="125" spans="1:72" s="25" customFormat="1" ht="30" customHeight="1" x14ac:dyDescent="0.25">
      <c r="A125" s="19">
        <v>119</v>
      </c>
      <c r="B125" s="13" t="s">
        <v>298</v>
      </c>
      <c r="C125" s="45" t="s">
        <v>307</v>
      </c>
      <c r="D125" s="13" t="s">
        <v>340</v>
      </c>
      <c r="E125" s="13" t="s">
        <v>231</v>
      </c>
      <c r="F125" s="45" t="s">
        <v>290</v>
      </c>
      <c r="G125" s="50" t="s">
        <v>291</v>
      </c>
      <c r="H125" s="50" t="s">
        <v>291</v>
      </c>
      <c r="I125" s="24">
        <v>50000</v>
      </c>
      <c r="J125" s="24">
        <v>1854</v>
      </c>
      <c r="K125" s="24">
        <v>25</v>
      </c>
      <c r="L125" s="20">
        <f t="shared" si="77"/>
        <v>1435</v>
      </c>
      <c r="M125" s="24">
        <f t="shared" si="119"/>
        <v>3549.9999999999995</v>
      </c>
      <c r="N125" s="24">
        <f t="shared" si="120"/>
        <v>550</v>
      </c>
      <c r="O125" s="24">
        <f t="shared" si="121"/>
        <v>1520</v>
      </c>
      <c r="P125" s="24">
        <f t="shared" si="122"/>
        <v>3545.0000000000005</v>
      </c>
      <c r="Q125" s="24">
        <f t="shared" si="123"/>
        <v>2955</v>
      </c>
      <c r="R125" s="24">
        <f t="shared" si="124"/>
        <v>4834</v>
      </c>
      <c r="S125" s="24">
        <f t="shared" si="125"/>
        <v>7645</v>
      </c>
      <c r="T125" s="24">
        <f t="shared" si="126"/>
        <v>45166</v>
      </c>
      <c r="U125" s="21" t="s">
        <v>50</v>
      </c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</row>
    <row r="126" spans="1:72" s="22" customFormat="1" ht="30" customHeight="1" x14ac:dyDescent="0.25">
      <c r="A126" s="19">
        <v>120</v>
      </c>
      <c r="B126" s="13" t="s">
        <v>339</v>
      </c>
      <c r="C126" s="45" t="s">
        <v>307</v>
      </c>
      <c r="D126" s="13" t="s">
        <v>340</v>
      </c>
      <c r="E126" s="13" t="s">
        <v>231</v>
      </c>
      <c r="F126" s="45" t="s">
        <v>290</v>
      </c>
      <c r="G126" s="50" t="s">
        <v>291</v>
      </c>
      <c r="H126" s="50" t="s">
        <v>291</v>
      </c>
      <c r="I126" s="24">
        <v>45000</v>
      </c>
      <c r="J126" s="24">
        <v>1148.33</v>
      </c>
      <c r="K126" s="24">
        <v>25</v>
      </c>
      <c r="L126" s="20">
        <f t="shared" ref="L126" si="127">I126*2.87%</f>
        <v>1291.5</v>
      </c>
      <c r="M126" s="24">
        <f t="shared" si="119"/>
        <v>3194.9999999999995</v>
      </c>
      <c r="N126" s="24">
        <f t="shared" si="120"/>
        <v>495.00000000000006</v>
      </c>
      <c r="O126" s="24">
        <f t="shared" si="121"/>
        <v>1368</v>
      </c>
      <c r="P126" s="24">
        <f t="shared" si="122"/>
        <v>3190.5</v>
      </c>
      <c r="Q126" s="24">
        <f t="shared" si="123"/>
        <v>2659.5</v>
      </c>
      <c r="R126" s="24">
        <f t="shared" si="124"/>
        <v>3832.83</v>
      </c>
      <c r="S126" s="24">
        <f t="shared" si="125"/>
        <v>6880.5</v>
      </c>
      <c r="T126" s="24">
        <f t="shared" si="126"/>
        <v>41167.17</v>
      </c>
      <c r="U126" s="21" t="s">
        <v>50</v>
      </c>
    </row>
    <row r="127" spans="1:72" s="23" customFormat="1" ht="30" customHeight="1" x14ac:dyDescent="0.25">
      <c r="A127" s="19">
        <v>121</v>
      </c>
      <c r="B127" s="13" t="s">
        <v>176</v>
      </c>
      <c r="C127" s="45" t="s">
        <v>308</v>
      </c>
      <c r="D127" s="13" t="s">
        <v>177</v>
      </c>
      <c r="E127" s="13" t="s">
        <v>105</v>
      </c>
      <c r="F127" s="45" t="s">
        <v>290</v>
      </c>
      <c r="G127" s="50" t="s">
        <v>291</v>
      </c>
      <c r="H127" s="50" t="s">
        <v>291</v>
      </c>
      <c r="I127" s="24">
        <v>42000</v>
      </c>
      <c r="J127" s="24">
        <v>724.92</v>
      </c>
      <c r="K127" s="24">
        <v>25</v>
      </c>
      <c r="L127" s="20">
        <f t="shared" si="77"/>
        <v>1205.4000000000001</v>
      </c>
      <c r="M127" s="24">
        <f t="shared" si="119"/>
        <v>2981.9999999999995</v>
      </c>
      <c r="N127" s="24">
        <f t="shared" si="120"/>
        <v>462.00000000000006</v>
      </c>
      <c r="O127" s="24">
        <f t="shared" si="121"/>
        <v>1276.8</v>
      </c>
      <c r="P127" s="24">
        <f t="shared" si="122"/>
        <v>2977.8</v>
      </c>
      <c r="Q127" s="24">
        <f t="shared" si="123"/>
        <v>2482.1999999999998</v>
      </c>
      <c r="R127" s="24">
        <f t="shared" si="124"/>
        <v>3232.12</v>
      </c>
      <c r="S127" s="24">
        <f t="shared" si="125"/>
        <v>6421.7999999999993</v>
      </c>
      <c r="T127" s="24">
        <f t="shared" si="126"/>
        <v>38767.879999999997</v>
      </c>
      <c r="U127" s="21" t="s">
        <v>50</v>
      </c>
      <c r="V127" s="22"/>
    </row>
    <row r="128" spans="1:72" s="23" customFormat="1" ht="30" customHeight="1" x14ac:dyDescent="0.25">
      <c r="A128" s="19">
        <v>122</v>
      </c>
      <c r="B128" s="13" t="s">
        <v>164</v>
      </c>
      <c r="C128" s="45" t="s">
        <v>307</v>
      </c>
      <c r="D128" s="13" t="s">
        <v>165</v>
      </c>
      <c r="E128" s="13" t="s">
        <v>105</v>
      </c>
      <c r="F128" s="45" t="s">
        <v>290</v>
      </c>
      <c r="G128" s="50" t="s">
        <v>291</v>
      </c>
      <c r="H128" s="50" t="s">
        <v>291</v>
      </c>
      <c r="I128" s="24">
        <v>42000</v>
      </c>
      <c r="J128" s="24">
        <v>724.92</v>
      </c>
      <c r="K128" s="24">
        <v>25</v>
      </c>
      <c r="L128" s="20">
        <f t="shared" si="77"/>
        <v>1205.4000000000001</v>
      </c>
      <c r="M128" s="24">
        <f t="shared" si="119"/>
        <v>2981.9999999999995</v>
      </c>
      <c r="N128" s="24">
        <f t="shared" si="120"/>
        <v>462.00000000000006</v>
      </c>
      <c r="O128" s="24">
        <f t="shared" si="121"/>
        <v>1276.8</v>
      </c>
      <c r="P128" s="24">
        <f t="shared" si="122"/>
        <v>2977.8</v>
      </c>
      <c r="Q128" s="24">
        <f t="shared" si="123"/>
        <v>2482.1999999999998</v>
      </c>
      <c r="R128" s="24">
        <f t="shared" si="124"/>
        <v>3232.12</v>
      </c>
      <c r="S128" s="24">
        <f t="shared" si="125"/>
        <v>6421.7999999999993</v>
      </c>
      <c r="T128" s="24">
        <f t="shared" si="126"/>
        <v>38767.879999999997</v>
      </c>
      <c r="U128" s="21" t="s">
        <v>50</v>
      </c>
      <c r="V128" s="22"/>
    </row>
    <row r="129" spans="1:72" s="23" customFormat="1" ht="30" customHeight="1" x14ac:dyDescent="0.25">
      <c r="A129" s="19">
        <v>123</v>
      </c>
      <c r="B129" s="13" t="s">
        <v>277</v>
      </c>
      <c r="C129" s="45" t="s">
        <v>307</v>
      </c>
      <c r="D129" s="13" t="s">
        <v>278</v>
      </c>
      <c r="E129" s="13" t="s">
        <v>1</v>
      </c>
      <c r="F129" s="45" t="s">
        <v>290</v>
      </c>
      <c r="G129" s="50" t="s">
        <v>291</v>
      </c>
      <c r="H129" s="50" t="s">
        <v>291</v>
      </c>
      <c r="I129" s="24">
        <v>50000</v>
      </c>
      <c r="J129" s="24">
        <v>1854</v>
      </c>
      <c r="K129" s="24">
        <v>25</v>
      </c>
      <c r="L129" s="20">
        <f t="shared" si="77"/>
        <v>1435</v>
      </c>
      <c r="M129" s="24">
        <f t="shared" ref="M129:M139" si="128">I129*7.1%</f>
        <v>3549.9999999999995</v>
      </c>
      <c r="N129" s="24">
        <f t="shared" ref="N129:N139" si="129">I129*1.1%</f>
        <v>550</v>
      </c>
      <c r="O129" s="24">
        <f t="shared" ref="O129:O139" si="130">I129*3.04%</f>
        <v>1520</v>
      </c>
      <c r="P129" s="24">
        <f t="shared" ref="P129:P139" si="131">I129*7.09%</f>
        <v>3545.0000000000005</v>
      </c>
      <c r="Q129" s="24">
        <f t="shared" ref="Q129:Q139" si="132">+L129+O129</f>
        <v>2955</v>
      </c>
      <c r="R129" s="24">
        <f t="shared" ref="R129:R139" si="133">SUM(J129+K129+L129+O129)</f>
        <v>4834</v>
      </c>
      <c r="S129" s="24">
        <f t="shared" ref="S129:S139" si="134">SUM(M129+N129+P129)</f>
        <v>7645</v>
      </c>
      <c r="T129" s="24">
        <f t="shared" ref="T129:T139" si="135">I129-R129</f>
        <v>45166</v>
      </c>
      <c r="U129" s="21" t="s">
        <v>50</v>
      </c>
      <c r="V129" s="22"/>
    </row>
    <row r="130" spans="1:72" s="23" customFormat="1" ht="30" customHeight="1" x14ac:dyDescent="0.25">
      <c r="A130" s="19">
        <v>124</v>
      </c>
      <c r="B130" s="13" t="s">
        <v>363</v>
      </c>
      <c r="C130" s="45" t="s">
        <v>307</v>
      </c>
      <c r="D130" s="13" t="s">
        <v>278</v>
      </c>
      <c r="E130" s="13" t="s">
        <v>77</v>
      </c>
      <c r="F130" s="45" t="s">
        <v>290</v>
      </c>
      <c r="G130" s="50" t="s">
        <v>291</v>
      </c>
      <c r="H130" s="50" t="s">
        <v>291</v>
      </c>
      <c r="I130" s="24">
        <v>45000</v>
      </c>
      <c r="J130" s="24">
        <v>1148.33</v>
      </c>
      <c r="K130" s="24">
        <v>25</v>
      </c>
      <c r="L130" s="20">
        <f t="shared" si="77"/>
        <v>1291.5</v>
      </c>
      <c r="M130" s="24">
        <f>I130*7.1%</f>
        <v>3194.9999999999995</v>
      </c>
      <c r="N130" s="24">
        <f>I130*1.1%</f>
        <v>495.00000000000006</v>
      </c>
      <c r="O130" s="24">
        <f>I130*3.04%</f>
        <v>1368</v>
      </c>
      <c r="P130" s="24">
        <f>I130*7.09%</f>
        <v>3190.5</v>
      </c>
      <c r="Q130" s="24">
        <f>+L130+O130</f>
        <v>2659.5</v>
      </c>
      <c r="R130" s="24">
        <f>SUM(J130+K130+L130+O130)</f>
        <v>3832.83</v>
      </c>
      <c r="S130" s="24">
        <f>SUM(M130+N130+P130)</f>
        <v>6880.5</v>
      </c>
      <c r="T130" s="24">
        <f>I130-R130</f>
        <v>41167.17</v>
      </c>
      <c r="U130" s="21" t="s">
        <v>50</v>
      </c>
      <c r="V130" s="22"/>
    </row>
    <row r="131" spans="1:72" s="23" customFormat="1" ht="30" customHeight="1" x14ac:dyDescent="0.25">
      <c r="A131" s="19">
        <v>125</v>
      </c>
      <c r="B131" s="13" t="s">
        <v>112</v>
      </c>
      <c r="C131" s="45" t="s">
        <v>307</v>
      </c>
      <c r="D131" s="13" t="s">
        <v>111</v>
      </c>
      <c r="E131" s="13" t="s">
        <v>1</v>
      </c>
      <c r="F131" s="45" t="s">
        <v>290</v>
      </c>
      <c r="G131" s="50" t="s">
        <v>291</v>
      </c>
      <c r="H131" s="50" t="s">
        <v>291</v>
      </c>
      <c r="I131" s="24">
        <v>50000</v>
      </c>
      <c r="J131" s="24">
        <v>1854</v>
      </c>
      <c r="K131" s="24">
        <v>25</v>
      </c>
      <c r="L131" s="20">
        <f t="shared" si="77"/>
        <v>1435</v>
      </c>
      <c r="M131" s="24">
        <f t="shared" si="128"/>
        <v>3549.9999999999995</v>
      </c>
      <c r="N131" s="24">
        <f t="shared" si="129"/>
        <v>550</v>
      </c>
      <c r="O131" s="24">
        <f t="shared" si="130"/>
        <v>1520</v>
      </c>
      <c r="P131" s="24">
        <f t="shared" si="131"/>
        <v>3545.0000000000005</v>
      </c>
      <c r="Q131" s="24">
        <f t="shared" si="132"/>
        <v>2955</v>
      </c>
      <c r="R131" s="24">
        <f t="shared" si="133"/>
        <v>4834</v>
      </c>
      <c r="S131" s="24">
        <f t="shared" si="134"/>
        <v>7645</v>
      </c>
      <c r="T131" s="24">
        <f t="shared" si="135"/>
        <v>45166</v>
      </c>
      <c r="U131" s="21" t="s">
        <v>50</v>
      </c>
      <c r="V131" s="22"/>
    </row>
    <row r="132" spans="1:72" s="23" customFormat="1" ht="30" customHeight="1" x14ac:dyDescent="0.25">
      <c r="A132" s="19">
        <v>126</v>
      </c>
      <c r="B132" s="13" t="s">
        <v>331</v>
      </c>
      <c r="C132" s="45" t="s">
        <v>307</v>
      </c>
      <c r="D132" s="13" t="s">
        <v>111</v>
      </c>
      <c r="E132" s="13" t="s">
        <v>105</v>
      </c>
      <c r="F132" s="45" t="s">
        <v>290</v>
      </c>
      <c r="G132" s="50" t="s">
        <v>291</v>
      </c>
      <c r="H132" s="50" t="s">
        <v>291</v>
      </c>
      <c r="I132" s="24">
        <v>42000</v>
      </c>
      <c r="J132" s="24">
        <v>724.92</v>
      </c>
      <c r="K132" s="24">
        <v>25</v>
      </c>
      <c r="L132" s="20">
        <f t="shared" si="77"/>
        <v>1205.4000000000001</v>
      </c>
      <c r="M132" s="24">
        <f t="shared" si="128"/>
        <v>2981.9999999999995</v>
      </c>
      <c r="N132" s="24">
        <f t="shared" si="129"/>
        <v>462.00000000000006</v>
      </c>
      <c r="O132" s="24">
        <f t="shared" si="130"/>
        <v>1276.8</v>
      </c>
      <c r="P132" s="24">
        <f t="shared" si="131"/>
        <v>2977.8</v>
      </c>
      <c r="Q132" s="24">
        <f t="shared" si="132"/>
        <v>2482.1999999999998</v>
      </c>
      <c r="R132" s="24">
        <f t="shared" si="133"/>
        <v>3232.12</v>
      </c>
      <c r="S132" s="24">
        <f t="shared" si="134"/>
        <v>6421.7999999999993</v>
      </c>
      <c r="T132" s="24">
        <f t="shared" si="135"/>
        <v>38767.879999999997</v>
      </c>
      <c r="U132" s="21" t="s">
        <v>50</v>
      </c>
      <c r="V132" s="22"/>
    </row>
    <row r="133" spans="1:72" s="23" customFormat="1" ht="30" customHeight="1" x14ac:dyDescent="0.25">
      <c r="A133" s="19">
        <v>127</v>
      </c>
      <c r="B133" s="13" t="s">
        <v>232</v>
      </c>
      <c r="C133" s="45" t="s">
        <v>307</v>
      </c>
      <c r="D133" s="13" t="s">
        <v>318</v>
      </c>
      <c r="E133" s="13" t="s">
        <v>105</v>
      </c>
      <c r="F133" s="45" t="s">
        <v>290</v>
      </c>
      <c r="G133" s="50" t="s">
        <v>291</v>
      </c>
      <c r="H133" s="50" t="s">
        <v>291</v>
      </c>
      <c r="I133" s="24">
        <v>42000</v>
      </c>
      <c r="J133" s="24">
        <v>724.92</v>
      </c>
      <c r="K133" s="24">
        <v>25</v>
      </c>
      <c r="L133" s="20">
        <f t="shared" si="77"/>
        <v>1205.4000000000001</v>
      </c>
      <c r="M133" s="24">
        <f t="shared" si="128"/>
        <v>2981.9999999999995</v>
      </c>
      <c r="N133" s="24">
        <f t="shared" si="129"/>
        <v>462.00000000000006</v>
      </c>
      <c r="O133" s="24">
        <f t="shared" si="130"/>
        <v>1276.8</v>
      </c>
      <c r="P133" s="24">
        <f t="shared" si="131"/>
        <v>2977.8</v>
      </c>
      <c r="Q133" s="24">
        <f t="shared" si="132"/>
        <v>2482.1999999999998</v>
      </c>
      <c r="R133" s="24">
        <f t="shared" si="133"/>
        <v>3232.12</v>
      </c>
      <c r="S133" s="24">
        <f t="shared" si="134"/>
        <v>6421.7999999999993</v>
      </c>
      <c r="T133" s="24">
        <f t="shared" si="135"/>
        <v>38767.879999999997</v>
      </c>
      <c r="U133" s="21" t="s">
        <v>50</v>
      </c>
      <c r="V133" s="22"/>
    </row>
    <row r="134" spans="1:72" s="23" customFormat="1" ht="30" customHeight="1" x14ac:dyDescent="0.25">
      <c r="A134" s="19">
        <v>128</v>
      </c>
      <c r="B134" s="13" t="s">
        <v>114</v>
      </c>
      <c r="C134" s="45" t="s">
        <v>307</v>
      </c>
      <c r="D134" s="13" t="s">
        <v>113</v>
      </c>
      <c r="E134" s="13" t="s">
        <v>109</v>
      </c>
      <c r="F134" s="45" t="s">
        <v>290</v>
      </c>
      <c r="G134" s="50" t="s">
        <v>291</v>
      </c>
      <c r="H134" s="50" t="s">
        <v>291</v>
      </c>
      <c r="I134" s="24">
        <v>45000</v>
      </c>
      <c r="J134" s="24">
        <v>1148.33</v>
      </c>
      <c r="K134" s="24">
        <v>25</v>
      </c>
      <c r="L134" s="20">
        <f t="shared" si="77"/>
        <v>1291.5</v>
      </c>
      <c r="M134" s="24">
        <f t="shared" si="128"/>
        <v>3194.9999999999995</v>
      </c>
      <c r="N134" s="24">
        <f t="shared" si="129"/>
        <v>495.00000000000006</v>
      </c>
      <c r="O134" s="24">
        <f t="shared" si="130"/>
        <v>1368</v>
      </c>
      <c r="P134" s="24">
        <f t="shared" si="131"/>
        <v>3190.5</v>
      </c>
      <c r="Q134" s="24">
        <f t="shared" si="132"/>
        <v>2659.5</v>
      </c>
      <c r="R134" s="24">
        <f t="shared" si="133"/>
        <v>3832.83</v>
      </c>
      <c r="S134" s="24">
        <f t="shared" si="134"/>
        <v>6880.5</v>
      </c>
      <c r="T134" s="24">
        <f t="shared" si="135"/>
        <v>41167.17</v>
      </c>
      <c r="U134" s="21" t="s">
        <v>50</v>
      </c>
      <c r="V134" s="22"/>
    </row>
    <row r="135" spans="1:72" s="23" customFormat="1" ht="30" customHeight="1" x14ac:dyDescent="0.25">
      <c r="A135" s="19">
        <v>129</v>
      </c>
      <c r="B135" s="13" t="s">
        <v>279</v>
      </c>
      <c r="C135" s="45" t="s">
        <v>308</v>
      </c>
      <c r="D135" s="13" t="s">
        <v>113</v>
      </c>
      <c r="E135" s="13" t="s">
        <v>105</v>
      </c>
      <c r="F135" s="45" t="s">
        <v>290</v>
      </c>
      <c r="G135" s="50" t="s">
        <v>291</v>
      </c>
      <c r="H135" s="50" t="s">
        <v>291</v>
      </c>
      <c r="I135" s="24">
        <v>42000</v>
      </c>
      <c r="J135" s="24">
        <v>724.92</v>
      </c>
      <c r="K135" s="24">
        <v>25</v>
      </c>
      <c r="L135" s="20">
        <f t="shared" si="77"/>
        <v>1205.4000000000001</v>
      </c>
      <c r="M135" s="24">
        <f t="shared" si="128"/>
        <v>2981.9999999999995</v>
      </c>
      <c r="N135" s="24">
        <f t="shared" si="129"/>
        <v>462.00000000000006</v>
      </c>
      <c r="O135" s="24">
        <f t="shared" si="130"/>
        <v>1276.8</v>
      </c>
      <c r="P135" s="24">
        <f t="shared" si="131"/>
        <v>2977.8</v>
      </c>
      <c r="Q135" s="24">
        <f t="shared" si="132"/>
        <v>2482.1999999999998</v>
      </c>
      <c r="R135" s="24">
        <f t="shared" si="133"/>
        <v>3232.12</v>
      </c>
      <c r="S135" s="24">
        <f t="shared" si="134"/>
        <v>6421.7999999999993</v>
      </c>
      <c r="T135" s="24">
        <f t="shared" si="135"/>
        <v>38767.879999999997</v>
      </c>
      <c r="U135" s="21" t="s">
        <v>50</v>
      </c>
      <c r="V135" s="22"/>
    </row>
    <row r="136" spans="1:72" s="23" customFormat="1" ht="30" customHeight="1" x14ac:dyDescent="0.25">
      <c r="A136" s="19">
        <v>130</v>
      </c>
      <c r="B136" s="13" t="s">
        <v>116</v>
      </c>
      <c r="C136" s="45" t="s">
        <v>308</v>
      </c>
      <c r="D136" s="13" t="s">
        <v>115</v>
      </c>
      <c r="E136" s="13" t="s">
        <v>109</v>
      </c>
      <c r="F136" s="45" t="s">
        <v>290</v>
      </c>
      <c r="G136" s="50" t="s">
        <v>291</v>
      </c>
      <c r="H136" s="50" t="s">
        <v>291</v>
      </c>
      <c r="I136" s="24">
        <v>45000</v>
      </c>
      <c r="J136" s="24">
        <v>1148.33</v>
      </c>
      <c r="K136" s="24">
        <v>25</v>
      </c>
      <c r="L136" s="20">
        <f t="shared" si="77"/>
        <v>1291.5</v>
      </c>
      <c r="M136" s="24">
        <f t="shared" si="128"/>
        <v>3194.9999999999995</v>
      </c>
      <c r="N136" s="24">
        <f t="shared" si="129"/>
        <v>495.00000000000006</v>
      </c>
      <c r="O136" s="24">
        <f t="shared" si="130"/>
        <v>1368</v>
      </c>
      <c r="P136" s="24">
        <f t="shared" si="131"/>
        <v>3190.5</v>
      </c>
      <c r="Q136" s="24">
        <f t="shared" si="132"/>
        <v>2659.5</v>
      </c>
      <c r="R136" s="24">
        <f t="shared" si="133"/>
        <v>3832.83</v>
      </c>
      <c r="S136" s="24">
        <f t="shared" si="134"/>
        <v>6880.5</v>
      </c>
      <c r="T136" s="24">
        <f t="shared" si="135"/>
        <v>41167.17</v>
      </c>
      <c r="U136" s="21" t="s">
        <v>50</v>
      </c>
      <c r="V136" s="22"/>
    </row>
    <row r="137" spans="1:72" s="25" customFormat="1" ht="30" customHeight="1" x14ac:dyDescent="0.25">
      <c r="A137" s="19">
        <v>131</v>
      </c>
      <c r="B137" s="13" t="s">
        <v>303</v>
      </c>
      <c r="C137" s="45" t="s">
        <v>308</v>
      </c>
      <c r="D137" s="13" t="s">
        <v>115</v>
      </c>
      <c r="E137" s="13" t="s">
        <v>304</v>
      </c>
      <c r="F137" s="45" t="s">
        <v>290</v>
      </c>
      <c r="G137" s="50" t="s">
        <v>291</v>
      </c>
      <c r="H137" s="50" t="s">
        <v>291</v>
      </c>
      <c r="I137" s="24">
        <v>61000</v>
      </c>
      <c r="J137" s="24">
        <v>3674.86</v>
      </c>
      <c r="K137" s="24">
        <v>25</v>
      </c>
      <c r="L137" s="20">
        <f t="shared" si="77"/>
        <v>1750.7</v>
      </c>
      <c r="M137" s="24">
        <f>I137*7.1%</f>
        <v>4331</v>
      </c>
      <c r="N137" s="24">
        <f>I137*1.1%</f>
        <v>671.00000000000011</v>
      </c>
      <c r="O137" s="24">
        <f>I137*3.04%</f>
        <v>1854.4</v>
      </c>
      <c r="P137" s="24">
        <f>I137*7.09%</f>
        <v>4324.9000000000005</v>
      </c>
      <c r="Q137" s="24">
        <f>+L137+O137</f>
        <v>3605.1000000000004</v>
      </c>
      <c r="R137" s="24">
        <f>SUM(J137+K137+L137+O137)</f>
        <v>7304.9600000000009</v>
      </c>
      <c r="S137" s="24">
        <f>SUM(M137+N137+P137)</f>
        <v>9326.9000000000015</v>
      </c>
      <c r="T137" s="24">
        <f>I137-R137</f>
        <v>53695.040000000001</v>
      </c>
      <c r="U137" s="21" t="s">
        <v>50</v>
      </c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</row>
    <row r="138" spans="1:72" s="23" customFormat="1" ht="30" customHeight="1" x14ac:dyDescent="0.25">
      <c r="A138" s="19">
        <v>132</v>
      </c>
      <c r="B138" s="13" t="s">
        <v>280</v>
      </c>
      <c r="C138" s="45" t="s">
        <v>307</v>
      </c>
      <c r="D138" s="13" t="s">
        <v>115</v>
      </c>
      <c r="E138" s="13" t="s">
        <v>105</v>
      </c>
      <c r="F138" s="45" t="s">
        <v>290</v>
      </c>
      <c r="G138" s="50" t="s">
        <v>291</v>
      </c>
      <c r="H138" s="50" t="s">
        <v>291</v>
      </c>
      <c r="I138" s="24">
        <v>42000</v>
      </c>
      <c r="J138" s="24">
        <v>724.92</v>
      </c>
      <c r="K138" s="24">
        <v>25</v>
      </c>
      <c r="L138" s="20">
        <f t="shared" si="77"/>
        <v>1205.4000000000001</v>
      </c>
      <c r="M138" s="24">
        <f t="shared" si="128"/>
        <v>2981.9999999999995</v>
      </c>
      <c r="N138" s="24">
        <f t="shared" si="129"/>
        <v>462.00000000000006</v>
      </c>
      <c r="O138" s="24">
        <f t="shared" si="130"/>
        <v>1276.8</v>
      </c>
      <c r="P138" s="24">
        <f t="shared" si="131"/>
        <v>2977.8</v>
      </c>
      <c r="Q138" s="24">
        <f t="shared" si="132"/>
        <v>2482.1999999999998</v>
      </c>
      <c r="R138" s="24">
        <f t="shared" si="133"/>
        <v>3232.12</v>
      </c>
      <c r="S138" s="24">
        <f t="shared" si="134"/>
        <v>6421.7999999999993</v>
      </c>
      <c r="T138" s="24">
        <f t="shared" si="135"/>
        <v>38767.879999999997</v>
      </c>
      <c r="U138" s="21" t="s">
        <v>50</v>
      </c>
      <c r="V138" s="22"/>
    </row>
    <row r="139" spans="1:72" s="23" customFormat="1" ht="30" customHeight="1" x14ac:dyDescent="0.25">
      <c r="A139" s="19">
        <v>133</v>
      </c>
      <c r="B139" s="13" t="s">
        <v>386</v>
      </c>
      <c r="C139" s="45" t="s">
        <v>308</v>
      </c>
      <c r="D139" s="13" t="s">
        <v>115</v>
      </c>
      <c r="E139" s="13" t="s">
        <v>1</v>
      </c>
      <c r="F139" s="45" t="s">
        <v>290</v>
      </c>
      <c r="G139" s="50" t="s">
        <v>291</v>
      </c>
      <c r="H139" s="50" t="s">
        <v>291</v>
      </c>
      <c r="I139" s="24">
        <v>35000</v>
      </c>
      <c r="J139" s="24">
        <v>0</v>
      </c>
      <c r="K139" s="24">
        <v>25</v>
      </c>
      <c r="L139" s="20">
        <f t="shared" si="77"/>
        <v>1004.5</v>
      </c>
      <c r="M139" s="24">
        <f t="shared" si="128"/>
        <v>2485</v>
      </c>
      <c r="N139" s="24">
        <f t="shared" si="129"/>
        <v>385.00000000000006</v>
      </c>
      <c r="O139" s="24">
        <f t="shared" si="130"/>
        <v>1064</v>
      </c>
      <c r="P139" s="24">
        <f t="shared" si="131"/>
        <v>2481.5</v>
      </c>
      <c r="Q139" s="24">
        <f t="shared" si="132"/>
        <v>2068.5</v>
      </c>
      <c r="R139" s="24">
        <f t="shared" si="133"/>
        <v>2093.5</v>
      </c>
      <c r="S139" s="24">
        <f t="shared" si="134"/>
        <v>5351.5</v>
      </c>
      <c r="T139" s="24">
        <f t="shared" si="135"/>
        <v>32906.5</v>
      </c>
      <c r="U139" s="21"/>
      <c r="V139" s="22"/>
    </row>
    <row r="140" spans="1:72" s="23" customFormat="1" ht="30" customHeight="1" x14ac:dyDescent="0.25">
      <c r="A140" s="19">
        <v>134</v>
      </c>
      <c r="B140" s="13" t="s">
        <v>233</v>
      </c>
      <c r="C140" s="45" t="s">
        <v>307</v>
      </c>
      <c r="D140" s="13" t="s">
        <v>234</v>
      </c>
      <c r="E140" s="13" t="s">
        <v>235</v>
      </c>
      <c r="F140" s="45" t="s">
        <v>290</v>
      </c>
      <c r="G140" s="50" t="s">
        <v>291</v>
      </c>
      <c r="H140" s="50" t="s">
        <v>291</v>
      </c>
      <c r="I140" s="24">
        <v>45000</v>
      </c>
      <c r="J140" s="24">
        <v>1148.33</v>
      </c>
      <c r="K140" s="24">
        <v>25</v>
      </c>
      <c r="L140" s="20">
        <f t="shared" si="77"/>
        <v>1291.5</v>
      </c>
      <c r="M140" s="24">
        <f t="shared" ref="M140:M145" si="136">I140*7.1%</f>
        <v>3194.9999999999995</v>
      </c>
      <c r="N140" s="24">
        <f t="shared" ref="N140:N145" si="137">I140*1.1%</f>
        <v>495.00000000000006</v>
      </c>
      <c r="O140" s="24">
        <f t="shared" ref="O140:O145" si="138">I140*3.04%</f>
        <v>1368</v>
      </c>
      <c r="P140" s="24">
        <f t="shared" ref="P140:P145" si="139">I140*7.09%</f>
        <v>3190.5</v>
      </c>
      <c r="Q140" s="24">
        <f t="shared" ref="Q140:Q145" si="140">+L140+O140</f>
        <v>2659.5</v>
      </c>
      <c r="R140" s="24">
        <f t="shared" ref="R140:R145" si="141">SUM(J140+K140+L140+O140)</f>
        <v>3832.83</v>
      </c>
      <c r="S140" s="24">
        <f t="shared" ref="S140:S145" si="142">SUM(M140+N140+P140)</f>
        <v>6880.5</v>
      </c>
      <c r="T140" s="24">
        <f t="shared" ref="T140:T145" si="143">I140-R140</f>
        <v>41167.17</v>
      </c>
      <c r="U140" s="21" t="s">
        <v>50</v>
      </c>
      <c r="V140" s="22"/>
    </row>
    <row r="141" spans="1:72" s="23" customFormat="1" ht="30" customHeight="1" x14ac:dyDescent="0.25">
      <c r="A141" s="19">
        <v>135</v>
      </c>
      <c r="B141" s="13" t="s">
        <v>281</v>
      </c>
      <c r="C141" s="45" t="s">
        <v>308</v>
      </c>
      <c r="D141" s="13" t="s">
        <v>282</v>
      </c>
      <c r="E141" s="13" t="s">
        <v>105</v>
      </c>
      <c r="F141" s="45" t="s">
        <v>290</v>
      </c>
      <c r="G141" s="50" t="s">
        <v>291</v>
      </c>
      <c r="H141" s="50" t="s">
        <v>291</v>
      </c>
      <c r="I141" s="24">
        <v>42000</v>
      </c>
      <c r="J141" s="24">
        <v>724.92</v>
      </c>
      <c r="K141" s="24">
        <v>25</v>
      </c>
      <c r="L141" s="20">
        <f t="shared" si="77"/>
        <v>1205.4000000000001</v>
      </c>
      <c r="M141" s="24">
        <f t="shared" si="136"/>
        <v>2981.9999999999995</v>
      </c>
      <c r="N141" s="24">
        <f t="shared" si="137"/>
        <v>462.00000000000006</v>
      </c>
      <c r="O141" s="24">
        <f t="shared" si="138"/>
        <v>1276.8</v>
      </c>
      <c r="P141" s="24">
        <f t="shared" si="139"/>
        <v>2977.8</v>
      </c>
      <c r="Q141" s="24">
        <f t="shared" si="140"/>
        <v>2482.1999999999998</v>
      </c>
      <c r="R141" s="24">
        <f t="shared" si="141"/>
        <v>3232.12</v>
      </c>
      <c r="S141" s="24">
        <f t="shared" si="142"/>
        <v>6421.7999999999993</v>
      </c>
      <c r="T141" s="24">
        <f t="shared" si="143"/>
        <v>38767.879999999997</v>
      </c>
      <c r="U141" s="21" t="s">
        <v>50</v>
      </c>
      <c r="V141" s="22"/>
    </row>
    <row r="142" spans="1:72" s="23" customFormat="1" ht="30" customHeight="1" x14ac:dyDescent="0.25">
      <c r="A142" s="19">
        <v>136</v>
      </c>
      <c r="B142" s="13" t="s">
        <v>313</v>
      </c>
      <c r="C142" s="45" t="s">
        <v>308</v>
      </c>
      <c r="D142" s="13" t="s">
        <v>117</v>
      </c>
      <c r="E142" s="13" t="s">
        <v>1</v>
      </c>
      <c r="F142" s="45" t="s">
        <v>290</v>
      </c>
      <c r="G142" s="50" t="s">
        <v>291</v>
      </c>
      <c r="H142" s="50" t="s">
        <v>291</v>
      </c>
      <c r="I142" s="24">
        <v>35000</v>
      </c>
      <c r="J142" s="24">
        <v>0</v>
      </c>
      <c r="K142" s="24">
        <v>25</v>
      </c>
      <c r="L142" s="20">
        <f t="shared" si="77"/>
        <v>1004.5</v>
      </c>
      <c r="M142" s="24">
        <f>I142*7.1%</f>
        <v>2485</v>
      </c>
      <c r="N142" s="24">
        <f>I142*1.1%</f>
        <v>385.00000000000006</v>
      </c>
      <c r="O142" s="24">
        <f>I142*3.04%</f>
        <v>1064</v>
      </c>
      <c r="P142" s="24">
        <f>I142*7.09%</f>
        <v>2481.5</v>
      </c>
      <c r="Q142" s="24">
        <f>+L142+O142</f>
        <v>2068.5</v>
      </c>
      <c r="R142" s="24">
        <f>SUM(J142+K142+L142+O142)</f>
        <v>2093.5</v>
      </c>
      <c r="S142" s="24">
        <f>SUM(M142+N142+P142)</f>
        <v>5351.5</v>
      </c>
      <c r="T142" s="24">
        <f>I142-R142</f>
        <v>32906.5</v>
      </c>
      <c r="U142" s="21" t="s">
        <v>50</v>
      </c>
      <c r="V142" s="22"/>
    </row>
    <row r="143" spans="1:72" s="23" customFormat="1" ht="30" customHeight="1" x14ac:dyDescent="0.25">
      <c r="A143" s="19">
        <v>137</v>
      </c>
      <c r="B143" s="13" t="s">
        <v>118</v>
      </c>
      <c r="C143" s="45" t="s">
        <v>307</v>
      </c>
      <c r="D143" s="13" t="s">
        <v>117</v>
      </c>
      <c r="E143" s="13" t="s">
        <v>109</v>
      </c>
      <c r="F143" s="45" t="s">
        <v>290</v>
      </c>
      <c r="G143" s="50" t="s">
        <v>291</v>
      </c>
      <c r="H143" s="50" t="s">
        <v>291</v>
      </c>
      <c r="I143" s="24">
        <v>45000</v>
      </c>
      <c r="J143" s="24">
        <v>1148.33</v>
      </c>
      <c r="K143" s="24">
        <v>25</v>
      </c>
      <c r="L143" s="20">
        <f t="shared" si="77"/>
        <v>1291.5</v>
      </c>
      <c r="M143" s="24">
        <f t="shared" si="136"/>
        <v>3194.9999999999995</v>
      </c>
      <c r="N143" s="24">
        <f t="shared" si="137"/>
        <v>495.00000000000006</v>
      </c>
      <c r="O143" s="24">
        <f t="shared" si="138"/>
        <v>1368</v>
      </c>
      <c r="P143" s="24">
        <f t="shared" si="139"/>
        <v>3190.5</v>
      </c>
      <c r="Q143" s="24">
        <f t="shared" si="140"/>
        <v>2659.5</v>
      </c>
      <c r="R143" s="24">
        <f t="shared" si="141"/>
        <v>3832.83</v>
      </c>
      <c r="S143" s="24">
        <f t="shared" si="142"/>
        <v>6880.5</v>
      </c>
      <c r="T143" s="24">
        <f t="shared" si="143"/>
        <v>41167.17</v>
      </c>
      <c r="U143" s="21" t="s">
        <v>50</v>
      </c>
      <c r="V143" s="22"/>
    </row>
    <row r="144" spans="1:72" s="23" customFormat="1" ht="30" customHeight="1" x14ac:dyDescent="0.25">
      <c r="A144" s="19">
        <v>138</v>
      </c>
      <c r="B144" s="13" t="s">
        <v>283</v>
      </c>
      <c r="C144" s="45" t="s">
        <v>308</v>
      </c>
      <c r="D144" s="13" t="s">
        <v>117</v>
      </c>
      <c r="E144" s="13" t="s">
        <v>105</v>
      </c>
      <c r="F144" s="45" t="s">
        <v>290</v>
      </c>
      <c r="G144" s="50" t="s">
        <v>291</v>
      </c>
      <c r="H144" s="50" t="s">
        <v>291</v>
      </c>
      <c r="I144" s="24">
        <v>42000</v>
      </c>
      <c r="J144" s="24">
        <v>724.92</v>
      </c>
      <c r="K144" s="24">
        <v>25</v>
      </c>
      <c r="L144" s="20">
        <f t="shared" si="77"/>
        <v>1205.4000000000001</v>
      </c>
      <c r="M144" s="24">
        <f t="shared" si="136"/>
        <v>2981.9999999999995</v>
      </c>
      <c r="N144" s="24">
        <f t="shared" si="137"/>
        <v>462.00000000000006</v>
      </c>
      <c r="O144" s="24">
        <f t="shared" si="138"/>
        <v>1276.8</v>
      </c>
      <c r="P144" s="24">
        <f t="shared" si="139"/>
        <v>2977.8</v>
      </c>
      <c r="Q144" s="24">
        <f t="shared" si="140"/>
        <v>2482.1999999999998</v>
      </c>
      <c r="R144" s="24">
        <f t="shared" si="141"/>
        <v>3232.12</v>
      </c>
      <c r="S144" s="24">
        <f t="shared" si="142"/>
        <v>6421.7999999999993</v>
      </c>
      <c r="T144" s="24">
        <f t="shared" si="143"/>
        <v>38767.879999999997</v>
      </c>
      <c r="U144" s="21" t="s">
        <v>50</v>
      </c>
      <c r="V144" s="22"/>
    </row>
    <row r="145" spans="1:72" s="23" customFormat="1" ht="30" customHeight="1" x14ac:dyDescent="0.25">
      <c r="A145" s="19">
        <v>139</v>
      </c>
      <c r="B145" s="13" t="s">
        <v>178</v>
      </c>
      <c r="C145" s="45" t="s">
        <v>308</v>
      </c>
      <c r="D145" s="13" t="s">
        <v>179</v>
      </c>
      <c r="E145" s="13" t="s">
        <v>1</v>
      </c>
      <c r="F145" s="45" t="s">
        <v>290</v>
      </c>
      <c r="G145" s="50" t="s">
        <v>291</v>
      </c>
      <c r="H145" s="50" t="s">
        <v>291</v>
      </c>
      <c r="I145" s="24">
        <v>50000</v>
      </c>
      <c r="J145" s="24">
        <v>1854</v>
      </c>
      <c r="K145" s="24">
        <v>25</v>
      </c>
      <c r="L145" s="20">
        <f t="shared" si="77"/>
        <v>1435</v>
      </c>
      <c r="M145" s="24">
        <f t="shared" si="136"/>
        <v>3549.9999999999995</v>
      </c>
      <c r="N145" s="24">
        <f t="shared" si="137"/>
        <v>550</v>
      </c>
      <c r="O145" s="24">
        <f t="shared" si="138"/>
        <v>1520</v>
      </c>
      <c r="P145" s="24">
        <f t="shared" si="139"/>
        <v>3545.0000000000005</v>
      </c>
      <c r="Q145" s="24">
        <f t="shared" si="140"/>
        <v>2955</v>
      </c>
      <c r="R145" s="24">
        <f t="shared" si="141"/>
        <v>4834</v>
      </c>
      <c r="S145" s="24">
        <f t="shared" si="142"/>
        <v>7645</v>
      </c>
      <c r="T145" s="24">
        <f t="shared" si="143"/>
        <v>45166</v>
      </c>
      <c r="U145" s="21" t="s">
        <v>50</v>
      </c>
      <c r="V145" s="22"/>
    </row>
    <row r="146" spans="1:72" s="23" customFormat="1" ht="30" customHeight="1" x14ac:dyDescent="0.25">
      <c r="A146" s="19">
        <v>140</v>
      </c>
      <c r="B146" s="13" t="s">
        <v>236</v>
      </c>
      <c r="C146" s="45" t="s">
        <v>308</v>
      </c>
      <c r="D146" s="13" t="s">
        <v>179</v>
      </c>
      <c r="E146" s="13" t="s">
        <v>105</v>
      </c>
      <c r="F146" s="45" t="s">
        <v>290</v>
      </c>
      <c r="G146" s="50" t="s">
        <v>291</v>
      </c>
      <c r="H146" s="50" t="s">
        <v>291</v>
      </c>
      <c r="I146" s="24">
        <v>42000</v>
      </c>
      <c r="J146" s="24">
        <v>724.92</v>
      </c>
      <c r="K146" s="24">
        <v>25</v>
      </c>
      <c r="L146" s="20">
        <f t="shared" si="77"/>
        <v>1205.4000000000001</v>
      </c>
      <c r="M146" s="24">
        <f t="shared" ref="M146" si="144">I146*7.1%</f>
        <v>2981.9999999999995</v>
      </c>
      <c r="N146" s="24">
        <f t="shared" ref="N146" si="145">I146*1.1%</f>
        <v>462.00000000000006</v>
      </c>
      <c r="O146" s="24">
        <f t="shared" ref="O146" si="146">I146*3.04%</f>
        <v>1276.8</v>
      </c>
      <c r="P146" s="24">
        <f t="shared" ref="P146" si="147">I146*7.09%</f>
        <v>2977.8</v>
      </c>
      <c r="Q146" s="24">
        <f t="shared" ref="Q146" si="148">+L146+O146</f>
        <v>2482.1999999999998</v>
      </c>
      <c r="R146" s="24">
        <f t="shared" ref="R146" si="149">SUM(J146+K146+L146+O146)</f>
        <v>3232.12</v>
      </c>
      <c r="S146" s="24">
        <f t="shared" ref="S146" si="150">SUM(M146+N146+P146)</f>
        <v>6421.7999999999993</v>
      </c>
      <c r="T146" s="24">
        <f t="shared" ref="T146" si="151">I146-R146</f>
        <v>38767.879999999997</v>
      </c>
      <c r="U146" s="21" t="s">
        <v>50</v>
      </c>
      <c r="V146" s="22"/>
    </row>
    <row r="147" spans="1:72" s="23" customFormat="1" ht="30" customHeight="1" x14ac:dyDescent="0.25">
      <c r="A147" s="19">
        <v>141</v>
      </c>
      <c r="B147" s="13" t="s">
        <v>237</v>
      </c>
      <c r="C147" s="45" t="s">
        <v>307</v>
      </c>
      <c r="D147" s="13" t="s">
        <v>238</v>
      </c>
      <c r="E147" s="13" t="s">
        <v>105</v>
      </c>
      <c r="F147" s="45" t="s">
        <v>290</v>
      </c>
      <c r="G147" s="50" t="s">
        <v>291</v>
      </c>
      <c r="H147" s="50" t="s">
        <v>291</v>
      </c>
      <c r="I147" s="24">
        <v>42000</v>
      </c>
      <c r="J147" s="24">
        <v>724.92</v>
      </c>
      <c r="K147" s="24">
        <v>25</v>
      </c>
      <c r="L147" s="20">
        <f t="shared" si="77"/>
        <v>1205.4000000000001</v>
      </c>
      <c r="M147" s="24">
        <f t="shared" ref="M147:M155" si="152">I147*7.1%</f>
        <v>2981.9999999999995</v>
      </c>
      <c r="N147" s="24">
        <f t="shared" ref="N147:N155" si="153">I147*1.1%</f>
        <v>462.00000000000006</v>
      </c>
      <c r="O147" s="24">
        <f t="shared" ref="O147:O155" si="154">I147*3.04%</f>
        <v>1276.8</v>
      </c>
      <c r="P147" s="24">
        <f t="shared" ref="P147:P155" si="155">I147*7.09%</f>
        <v>2977.8</v>
      </c>
      <c r="Q147" s="24">
        <f t="shared" ref="Q147:Q155" si="156">+L147+O147</f>
        <v>2482.1999999999998</v>
      </c>
      <c r="R147" s="24">
        <f t="shared" ref="R147:R155" si="157">SUM(J147+K147+L147+O147)</f>
        <v>3232.12</v>
      </c>
      <c r="S147" s="24">
        <f t="shared" ref="S147:S155" si="158">SUM(M147+N147+P147)</f>
        <v>6421.7999999999993</v>
      </c>
      <c r="T147" s="24">
        <f t="shared" ref="T147:T155" si="159">I147-R147</f>
        <v>38767.879999999997</v>
      </c>
      <c r="U147" s="21" t="s">
        <v>50</v>
      </c>
      <c r="V147" s="22"/>
    </row>
    <row r="148" spans="1:72" s="23" customFormat="1" ht="30" customHeight="1" x14ac:dyDescent="0.25">
      <c r="A148" s="19">
        <v>142</v>
      </c>
      <c r="B148" s="13" t="s">
        <v>120</v>
      </c>
      <c r="C148" s="45" t="s">
        <v>307</v>
      </c>
      <c r="D148" s="13" t="s">
        <v>119</v>
      </c>
      <c r="E148" s="13" t="s">
        <v>109</v>
      </c>
      <c r="F148" s="45" t="s">
        <v>290</v>
      </c>
      <c r="G148" s="50" t="s">
        <v>291</v>
      </c>
      <c r="H148" s="50" t="s">
        <v>291</v>
      </c>
      <c r="I148" s="24">
        <v>45000</v>
      </c>
      <c r="J148" s="24">
        <v>1148.33</v>
      </c>
      <c r="K148" s="24">
        <v>25</v>
      </c>
      <c r="L148" s="20">
        <f t="shared" si="77"/>
        <v>1291.5</v>
      </c>
      <c r="M148" s="24">
        <f t="shared" si="152"/>
        <v>3194.9999999999995</v>
      </c>
      <c r="N148" s="24">
        <f t="shared" si="153"/>
        <v>495.00000000000006</v>
      </c>
      <c r="O148" s="24">
        <f t="shared" si="154"/>
        <v>1368</v>
      </c>
      <c r="P148" s="24">
        <f t="shared" si="155"/>
        <v>3190.5</v>
      </c>
      <c r="Q148" s="24">
        <f t="shared" si="156"/>
        <v>2659.5</v>
      </c>
      <c r="R148" s="24">
        <f t="shared" si="157"/>
        <v>3832.83</v>
      </c>
      <c r="S148" s="24">
        <f t="shared" si="158"/>
        <v>6880.5</v>
      </c>
      <c r="T148" s="24">
        <f t="shared" si="159"/>
        <v>41167.17</v>
      </c>
      <c r="U148" s="21" t="s">
        <v>50</v>
      </c>
      <c r="V148" s="22"/>
    </row>
    <row r="149" spans="1:72" s="23" customFormat="1" ht="30" customHeight="1" x14ac:dyDescent="0.25">
      <c r="A149" s="19">
        <v>143</v>
      </c>
      <c r="B149" s="13" t="s">
        <v>122</v>
      </c>
      <c r="C149" s="45" t="s">
        <v>307</v>
      </c>
      <c r="D149" s="13" t="s">
        <v>121</v>
      </c>
      <c r="E149" s="13" t="s">
        <v>1</v>
      </c>
      <c r="F149" s="45" t="s">
        <v>290</v>
      </c>
      <c r="G149" s="50" t="s">
        <v>291</v>
      </c>
      <c r="H149" s="50" t="s">
        <v>291</v>
      </c>
      <c r="I149" s="24">
        <v>50000</v>
      </c>
      <c r="J149" s="24">
        <v>1854</v>
      </c>
      <c r="K149" s="24">
        <v>25</v>
      </c>
      <c r="L149" s="20">
        <f t="shared" si="77"/>
        <v>1435</v>
      </c>
      <c r="M149" s="24">
        <f t="shared" si="152"/>
        <v>3549.9999999999995</v>
      </c>
      <c r="N149" s="24">
        <f t="shared" si="153"/>
        <v>550</v>
      </c>
      <c r="O149" s="24">
        <f t="shared" si="154"/>
        <v>1520</v>
      </c>
      <c r="P149" s="24">
        <f t="shared" si="155"/>
        <v>3545.0000000000005</v>
      </c>
      <c r="Q149" s="24">
        <f t="shared" si="156"/>
        <v>2955</v>
      </c>
      <c r="R149" s="24">
        <f t="shared" si="157"/>
        <v>4834</v>
      </c>
      <c r="S149" s="24">
        <f t="shared" si="158"/>
        <v>7645</v>
      </c>
      <c r="T149" s="24">
        <f t="shared" si="159"/>
        <v>45166</v>
      </c>
      <c r="U149" s="21" t="s">
        <v>50</v>
      </c>
      <c r="V149" s="22"/>
    </row>
    <row r="150" spans="1:72" s="23" customFormat="1" ht="30" customHeight="1" x14ac:dyDescent="0.25">
      <c r="A150" s="19">
        <v>144</v>
      </c>
      <c r="B150" s="13" t="s">
        <v>124</v>
      </c>
      <c r="C150" s="45" t="s">
        <v>308</v>
      </c>
      <c r="D150" s="13" t="s">
        <v>121</v>
      </c>
      <c r="E150" s="13" t="s">
        <v>1</v>
      </c>
      <c r="F150" s="45" t="s">
        <v>290</v>
      </c>
      <c r="G150" s="50" t="s">
        <v>291</v>
      </c>
      <c r="H150" s="50" t="s">
        <v>291</v>
      </c>
      <c r="I150" s="24">
        <v>50000</v>
      </c>
      <c r="J150" s="24">
        <v>1854</v>
      </c>
      <c r="K150" s="24">
        <v>25</v>
      </c>
      <c r="L150" s="20">
        <f t="shared" si="77"/>
        <v>1435</v>
      </c>
      <c r="M150" s="24">
        <f>I150*7.1%</f>
        <v>3549.9999999999995</v>
      </c>
      <c r="N150" s="24">
        <f>I150*1.1%</f>
        <v>550</v>
      </c>
      <c r="O150" s="24">
        <f>I150*3.04%</f>
        <v>1520</v>
      </c>
      <c r="P150" s="24">
        <f>I150*7.09%</f>
        <v>3545.0000000000005</v>
      </c>
      <c r="Q150" s="24">
        <f>+L150+O150</f>
        <v>2955</v>
      </c>
      <c r="R150" s="24">
        <f>SUM(J150+K150+L150+O150)</f>
        <v>4834</v>
      </c>
      <c r="S150" s="24">
        <f>SUM(M150+N150+P150)</f>
        <v>7645</v>
      </c>
      <c r="T150" s="24">
        <f>I150-R150</f>
        <v>45166</v>
      </c>
      <c r="U150" s="21" t="s">
        <v>50</v>
      </c>
      <c r="V150" s="22"/>
    </row>
    <row r="151" spans="1:72" s="23" customFormat="1" ht="30" customHeight="1" x14ac:dyDescent="0.25">
      <c r="A151" s="19">
        <v>145</v>
      </c>
      <c r="B151" s="13" t="s">
        <v>123</v>
      </c>
      <c r="C151" s="45" t="s">
        <v>308</v>
      </c>
      <c r="D151" s="13" t="s">
        <v>121</v>
      </c>
      <c r="E151" s="13" t="s">
        <v>109</v>
      </c>
      <c r="F151" s="45" t="s">
        <v>290</v>
      </c>
      <c r="G151" s="50" t="s">
        <v>291</v>
      </c>
      <c r="H151" s="50" t="s">
        <v>291</v>
      </c>
      <c r="I151" s="24">
        <v>45000</v>
      </c>
      <c r="J151" s="24">
        <v>1148.33</v>
      </c>
      <c r="K151" s="24">
        <v>25</v>
      </c>
      <c r="L151" s="20">
        <f t="shared" si="77"/>
        <v>1291.5</v>
      </c>
      <c r="M151" s="24">
        <f t="shared" si="152"/>
        <v>3194.9999999999995</v>
      </c>
      <c r="N151" s="24">
        <f t="shared" si="153"/>
        <v>495.00000000000006</v>
      </c>
      <c r="O151" s="24">
        <f t="shared" si="154"/>
        <v>1368</v>
      </c>
      <c r="P151" s="24">
        <f t="shared" si="155"/>
        <v>3190.5</v>
      </c>
      <c r="Q151" s="24">
        <f t="shared" si="156"/>
        <v>2659.5</v>
      </c>
      <c r="R151" s="24">
        <f t="shared" si="157"/>
        <v>3832.83</v>
      </c>
      <c r="S151" s="24">
        <f t="shared" si="158"/>
        <v>6880.5</v>
      </c>
      <c r="T151" s="24">
        <f t="shared" si="159"/>
        <v>41167.17</v>
      </c>
      <c r="U151" s="21" t="s">
        <v>50</v>
      </c>
      <c r="V151" s="22"/>
    </row>
    <row r="152" spans="1:72" s="23" customFormat="1" ht="30" customHeight="1" x14ac:dyDescent="0.25">
      <c r="A152" s="19">
        <v>146</v>
      </c>
      <c r="B152" s="13" t="s">
        <v>314</v>
      </c>
      <c r="C152" s="45" t="s">
        <v>307</v>
      </c>
      <c r="D152" s="13" t="s">
        <v>121</v>
      </c>
      <c r="E152" s="13" t="s">
        <v>105</v>
      </c>
      <c r="F152" s="45" t="s">
        <v>290</v>
      </c>
      <c r="G152" s="50" t="s">
        <v>291</v>
      </c>
      <c r="H152" s="50" t="s">
        <v>291</v>
      </c>
      <c r="I152" s="24">
        <v>40000</v>
      </c>
      <c r="J152" s="24">
        <v>442.65</v>
      </c>
      <c r="K152" s="24">
        <v>25</v>
      </c>
      <c r="L152" s="20">
        <f t="shared" si="77"/>
        <v>1148</v>
      </c>
      <c r="M152" s="24">
        <f t="shared" si="152"/>
        <v>2839.9999999999995</v>
      </c>
      <c r="N152" s="24">
        <f t="shared" si="153"/>
        <v>440.00000000000006</v>
      </c>
      <c r="O152" s="24">
        <f t="shared" si="154"/>
        <v>1216</v>
      </c>
      <c r="P152" s="24">
        <f t="shared" si="155"/>
        <v>2836</v>
      </c>
      <c r="Q152" s="24">
        <f t="shared" si="156"/>
        <v>2364</v>
      </c>
      <c r="R152" s="24">
        <f t="shared" si="157"/>
        <v>2831.65</v>
      </c>
      <c r="S152" s="24">
        <f t="shared" si="158"/>
        <v>6116</v>
      </c>
      <c r="T152" s="24">
        <f t="shared" si="159"/>
        <v>37168.35</v>
      </c>
      <c r="U152" s="21" t="s">
        <v>50</v>
      </c>
      <c r="V152" s="22"/>
    </row>
    <row r="153" spans="1:72" s="25" customFormat="1" ht="30" customHeight="1" x14ac:dyDescent="0.25">
      <c r="A153" s="19">
        <v>147</v>
      </c>
      <c r="B153" s="13" t="s">
        <v>301</v>
      </c>
      <c r="C153" s="45" t="s">
        <v>308</v>
      </c>
      <c r="D153" s="13" t="s">
        <v>302</v>
      </c>
      <c r="E153" s="13" t="s">
        <v>105</v>
      </c>
      <c r="F153" s="45" t="s">
        <v>290</v>
      </c>
      <c r="G153" s="50" t="s">
        <v>291</v>
      </c>
      <c r="H153" s="50" t="s">
        <v>291</v>
      </c>
      <c r="I153" s="24">
        <v>42000</v>
      </c>
      <c r="J153" s="24">
        <v>724.92</v>
      </c>
      <c r="K153" s="24">
        <v>25</v>
      </c>
      <c r="L153" s="20">
        <f t="shared" si="77"/>
        <v>1205.4000000000001</v>
      </c>
      <c r="M153" s="24">
        <f>I153*7.1%</f>
        <v>2981.9999999999995</v>
      </c>
      <c r="N153" s="24">
        <f>I153*1.1%</f>
        <v>462.00000000000006</v>
      </c>
      <c r="O153" s="24">
        <f>I153*3.04%</f>
        <v>1276.8</v>
      </c>
      <c r="P153" s="24">
        <f>I153*7.09%</f>
        <v>2977.8</v>
      </c>
      <c r="Q153" s="24">
        <f>+L153+O153</f>
        <v>2482.1999999999998</v>
      </c>
      <c r="R153" s="24">
        <f>SUM(J153+K153+L153+O153)</f>
        <v>3232.12</v>
      </c>
      <c r="S153" s="24">
        <f>SUM(M153+N153+P153)</f>
        <v>6421.7999999999993</v>
      </c>
      <c r="T153" s="24">
        <f>I153-R153</f>
        <v>38767.879999999997</v>
      </c>
      <c r="U153" s="21" t="s">
        <v>50</v>
      </c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</row>
    <row r="154" spans="1:72" s="23" customFormat="1" ht="30" customHeight="1" x14ac:dyDescent="0.25">
      <c r="A154" s="19">
        <v>148</v>
      </c>
      <c r="B154" s="13" t="s">
        <v>199</v>
      </c>
      <c r="C154" s="45" t="s">
        <v>307</v>
      </c>
      <c r="D154" s="13" t="s">
        <v>200</v>
      </c>
      <c r="E154" s="13" t="s">
        <v>48</v>
      </c>
      <c r="F154" s="45" t="s">
        <v>290</v>
      </c>
      <c r="G154" s="50" t="s">
        <v>291</v>
      </c>
      <c r="H154" s="50" t="s">
        <v>291</v>
      </c>
      <c r="I154" s="24">
        <v>41000</v>
      </c>
      <c r="J154" s="24">
        <v>583.79</v>
      </c>
      <c r="K154" s="24">
        <v>25</v>
      </c>
      <c r="L154" s="20">
        <f t="shared" si="77"/>
        <v>1176.7</v>
      </c>
      <c r="M154" s="24">
        <f t="shared" si="152"/>
        <v>2910.9999999999995</v>
      </c>
      <c r="N154" s="24">
        <f t="shared" si="153"/>
        <v>451.00000000000006</v>
      </c>
      <c r="O154" s="24">
        <f t="shared" si="154"/>
        <v>1246.4000000000001</v>
      </c>
      <c r="P154" s="24">
        <f t="shared" si="155"/>
        <v>2906.9</v>
      </c>
      <c r="Q154" s="24">
        <f t="shared" si="156"/>
        <v>2423.1000000000004</v>
      </c>
      <c r="R154" s="24">
        <f t="shared" si="157"/>
        <v>3031.8900000000003</v>
      </c>
      <c r="S154" s="24">
        <f t="shared" si="158"/>
        <v>6268.9</v>
      </c>
      <c r="T154" s="24">
        <f t="shared" si="159"/>
        <v>37968.11</v>
      </c>
      <c r="U154" s="21" t="s">
        <v>50</v>
      </c>
      <c r="V154" s="22"/>
    </row>
    <row r="155" spans="1:72" s="23" customFormat="1" ht="30" customHeight="1" x14ac:dyDescent="0.25">
      <c r="A155" s="19">
        <v>149</v>
      </c>
      <c r="B155" s="13" t="s">
        <v>284</v>
      </c>
      <c r="C155" s="45" t="s">
        <v>307</v>
      </c>
      <c r="D155" s="13" t="s">
        <v>200</v>
      </c>
      <c r="E155" s="13" t="s">
        <v>105</v>
      </c>
      <c r="F155" s="45" t="s">
        <v>290</v>
      </c>
      <c r="G155" s="50" t="s">
        <v>291</v>
      </c>
      <c r="H155" s="50" t="s">
        <v>291</v>
      </c>
      <c r="I155" s="24">
        <v>42000</v>
      </c>
      <c r="J155" s="24">
        <v>724.92</v>
      </c>
      <c r="K155" s="24">
        <v>25</v>
      </c>
      <c r="L155" s="20">
        <f t="shared" si="77"/>
        <v>1205.4000000000001</v>
      </c>
      <c r="M155" s="24">
        <f t="shared" si="152"/>
        <v>2981.9999999999995</v>
      </c>
      <c r="N155" s="24">
        <f t="shared" si="153"/>
        <v>462.00000000000006</v>
      </c>
      <c r="O155" s="24">
        <f t="shared" si="154"/>
        <v>1276.8</v>
      </c>
      <c r="P155" s="24">
        <f t="shared" si="155"/>
        <v>2977.8</v>
      </c>
      <c r="Q155" s="24">
        <f t="shared" si="156"/>
        <v>2482.1999999999998</v>
      </c>
      <c r="R155" s="24">
        <f t="shared" si="157"/>
        <v>3232.12</v>
      </c>
      <c r="S155" s="24">
        <f t="shared" si="158"/>
        <v>6421.7999999999993</v>
      </c>
      <c r="T155" s="24">
        <f t="shared" si="159"/>
        <v>38767.879999999997</v>
      </c>
      <c r="U155" s="21" t="s">
        <v>50</v>
      </c>
      <c r="V155" s="22"/>
    </row>
    <row r="156" spans="1:72" s="23" customFormat="1" ht="30" customHeight="1" x14ac:dyDescent="0.25">
      <c r="A156" s="19">
        <v>150</v>
      </c>
      <c r="B156" s="13" t="s">
        <v>239</v>
      </c>
      <c r="C156" s="45" t="s">
        <v>308</v>
      </c>
      <c r="D156" s="13" t="s">
        <v>240</v>
      </c>
      <c r="E156" s="13" t="s">
        <v>219</v>
      </c>
      <c r="F156" s="45" t="s">
        <v>290</v>
      </c>
      <c r="G156" s="50" t="s">
        <v>291</v>
      </c>
      <c r="H156" s="50" t="s">
        <v>291</v>
      </c>
      <c r="I156" s="24">
        <v>60000</v>
      </c>
      <c r="J156" s="24">
        <v>3486.68</v>
      </c>
      <c r="K156" s="24">
        <v>25</v>
      </c>
      <c r="L156" s="20">
        <f t="shared" si="77"/>
        <v>1722</v>
      </c>
      <c r="M156" s="24">
        <f t="shared" ref="M156:M158" si="160">I156*7.1%</f>
        <v>4260</v>
      </c>
      <c r="N156" s="24">
        <f t="shared" ref="N156:N158" si="161">I156*1.1%</f>
        <v>660.00000000000011</v>
      </c>
      <c r="O156" s="24">
        <f t="shared" ref="O156:O158" si="162">I156*3.04%</f>
        <v>1824</v>
      </c>
      <c r="P156" s="24">
        <f t="shared" ref="P156:P158" si="163">I156*7.09%</f>
        <v>4254</v>
      </c>
      <c r="Q156" s="24">
        <f t="shared" ref="Q156:Q158" si="164">+L156+O156</f>
        <v>3546</v>
      </c>
      <c r="R156" s="24">
        <f t="shared" ref="R156:R158" si="165">SUM(J156+K156+L156+O156)</f>
        <v>7057.68</v>
      </c>
      <c r="S156" s="24">
        <f t="shared" ref="S156:S158" si="166">SUM(M156+N156+P156)</f>
        <v>9174</v>
      </c>
      <c r="T156" s="24">
        <f t="shared" ref="T156:T158" si="167">I156-R156</f>
        <v>52942.32</v>
      </c>
      <c r="U156" s="21" t="s">
        <v>50</v>
      </c>
      <c r="V156" s="22"/>
    </row>
    <row r="157" spans="1:72" s="23" customFormat="1" ht="30" customHeight="1" x14ac:dyDescent="0.25">
      <c r="A157" s="19">
        <v>151</v>
      </c>
      <c r="B157" s="13" t="s">
        <v>241</v>
      </c>
      <c r="C157" s="45" t="s">
        <v>307</v>
      </c>
      <c r="D157" s="13" t="s">
        <v>240</v>
      </c>
      <c r="E157" s="13" t="s">
        <v>105</v>
      </c>
      <c r="F157" s="45" t="s">
        <v>290</v>
      </c>
      <c r="G157" s="50" t="s">
        <v>291</v>
      </c>
      <c r="H157" s="50" t="s">
        <v>291</v>
      </c>
      <c r="I157" s="24">
        <v>42000</v>
      </c>
      <c r="J157" s="24">
        <v>724.92</v>
      </c>
      <c r="K157" s="24">
        <v>25</v>
      </c>
      <c r="L157" s="20">
        <f t="shared" si="77"/>
        <v>1205.4000000000001</v>
      </c>
      <c r="M157" s="24">
        <f t="shared" si="160"/>
        <v>2981.9999999999995</v>
      </c>
      <c r="N157" s="24">
        <f t="shared" si="161"/>
        <v>462.00000000000006</v>
      </c>
      <c r="O157" s="24">
        <f t="shared" si="162"/>
        <v>1276.8</v>
      </c>
      <c r="P157" s="24">
        <f t="shared" si="163"/>
        <v>2977.8</v>
      </c>
      <c r="Q157" s="24">
        <f t="shared" si="164"/>
        <v>2482.1999999999998</v>
      </c>
      <c r="R157" s="24">
        <f t="shared" si="165"/>
        <v>3232.12</v>
      </c>
      <c r="S157" s="24">
        <f t="shared" si="166"/>
        <v>6421.7999999999993</v>
      </c>
      <c r="T157" s="24">
        <f t="shared" si="167"/>
        <v>38767.879999999997</v>
      </c>
      <c r="U157" s="21" t="s">
        <v>50</v>
      </c>
      <c r="V157" s="22"/>
    </row>
    <row r="158" spans="1:72" s="23" customFormat="1" ht="30" customHeight="1" x14ac:dyDescent="0.25">
      <c r="A158" s="19">
        <v>152</v>
      </c>
      <c r="B158" s="13" t="s">
        <v>387</v>
      </c>
      <c r="C158" s="45" t="s">
        <v>307</v>
      </c>
      <c r="D158" s="13" t="s">
        <v>240</v>
      </c>
      <c r="E158" s="13" t="s">
        <v>77</v>
      </c>
      <c r="F158" s="45" t="s">
        <v>290</v>
      </c>
      <c r="G158" s="50" t="s">
        <v>291</v>
      </c>
      <c r="H158" s="50" t="s">
        <v>291</v>
      </c>
      <c r="I158" s="24">
        <v>61000</v>
      </c>
      <c r="J158" s="24">
        <v>3674.86</v>
      </c>
      <c r="K158" s="24">
        <v>25</v>
      </c>
      <c r="L158" s="20">
        <f t="shared" si="77"/>
        <v>1750.7</v>
      </c>
      <c r="M158" s="24">
        <f t="shared" si="160"/>
        <v>4331</v>
      </c>
      <c r="N158" s="24">
        <f t="shared" si="161"/>
        <v>671.00000000000011</v>
      </c>
      <c r="O158" s="24">
        <f t="shared" si="162"/>
        <v>1854.4</v>
      </c>
      <c r="P158" s="24">
        <f t="shared" si="163"/>
        <v>4324.9000000000005</v>
      </c>
      <c r="Q158" s="24">
        <f t="shared" si="164"/>
        <v>3605.1000000000004</v>
      </c>
      <c r="R158" s="24">
        <f t="shared" si="165"/>
        <v>7304.9600000000009</v>
      </c>
      <c r="S158" s="24">
        <f t="shared" si="166"/>
        <v>9326.9000000000015</v>
      </c>
      <c r="T158" s="24">
        <f t="shared" si="167"/>
        <v>53695.040000000001</v>
      </c>
      <c r="U158" s="21"/>
      <c r="V158" s="22"/>
    </row>
    <row r="159" spans="1:72" s="23" customFormat="1" ht="30" customHeight="1" x14ac:dyDescent="0.25">
      <c r="A159" s="19">
        <v>153</v>
      </c>
      <c r="B159" s="13" t="s">
        <v>181</v>
      </c>
      <c r="C159" s="45" t="s">
        <v>307</v>
      </c>
      <c r="D159" s="13" t="s">
        <v>180</v>
      </c>
      <c r="E159" s="13" t="s">
        <v>1</v>
      </c>
      <c r="F159" s="45" t="s">
        <v>290</v>
      </c>
      <c r="G159" s="50" t="s">
        <v>291</v>
      </c>
      <c r="H159" s="50" t="s">
        <v>291</v>
      </c>
      <c r="I159" s="24">
        <v>50000</v>
      </c>
      <c r="J159" s="24">
        <v>1854</v>
      </c>
      <c r="K159" s="24">
        <v>25</v>
      </c>
      <c r="L159" s="20">
        <f t="shared" si="77"/>
        <v>1435</v>
      </c>
      <c r="M159" s="24">
        <f>I159*7.1%</f>
        <v>3549.9999999999995</v>
      </c>
      <c r="N159" s="24">
        <f>I159*1.1%</f>
        <v>550</v>
      </c>
      <c r="O159" s="24">
        <f>I159*3.04%</f>
        <v>1520</v>
      </c>
      <c r="P159" s="24">
        <f>I159*7.09%</f>
        <v>3545.0000000000005</v>
      </c>
      <c r="Q159" s="24">
        <f>+L159+O159</f>
        <v>2955</v>
      </c>
      <c r="R159" s="24">
        <f>SUM(J159+K159+L159+O159)</f>
        <v>4834</v>
      </c>
      <c r="S159" s="24">
        <f>SUM(M159+N159+P159)</f>
        <v>7645</v>
      </c>
      <c r="T159" s="24">
        <f>I159-R159</f>
        <v>45166</v>
      </c>
      <c r="U159" s="21" t="s">
        <v>50</v>
      </c>
      <c r="V159" s="22"/>
    </row>
    <row r="160" spans="1:72" s="23" customFormat="1" ht="30" customHeight="1" x14ac:dyDescent="0.25">
      <c r="A160" s="19">
        <v>154</v>
      </c>
      <c r="B160" s="13" t="s">
        <v>388</v>
      </c>
      <c r="C160" s="45" t="s">
        <v>308</v>
      </c>
      <c r="D160" s="13" t="s">
        <v>180</v>
      </c>
      <c r="E160" s="13" t="s">
        <v>105</v>
      </c>
      <c r="F160" s="45" t="s">
        <v>290</v>
      </c>
      <c r="G160" s="50" t="s">
        <v>291</v>
      </c>
      <c r="H160" s="50" t="s">
        <v>291</v>
      </c>
      <c r="I160" s="24">
        <v>40000</v>
      </c>
      <c r="J160" s="24">
        <v>442.65</v>
      </c>
      <c r="K160" s="24">
        <v>25</v>
      </c>
      <c r="L160" s="20">
        <f t="shared" si="77"/>
        <v>1148</v>
      </c>
      <c r="M160" s="24">
        <f>I160*7.1%</f>
        <v>2839.9999999999995</v>
      </c>
      <c r="N160" s="24">
        <f>I160*1.1%</f>
        <v>440.00000000000006</v>
      </c>
      <c r="O160" s="24">
        <f>I160*3.04%</f>
        <v>1216</v>
      </c>
      <c r="P160" s="24">
        <f>I160*7.09%</f>
        <v>2836</v>
      </c>
      <c r="Q160" s="24">
        <f>+L160+O160</f>
        <v>2364</v>
      </c>
      <c r="R160" s="24">
        <f>SUM(J160+K160+L160+O160)</f>
        <v>2831.65</v>
      </c>
      <c r="S160" s="24">
        <f>SUM(M160+N160+P160)</f>
        <v>6116</v>
      </c>
      <c r="T160" s="24">
        <f>I160-R160</f>
        <v>37168.35</v>
      </c>
      <c r="U160" s="21"/>
      <c r="V160" s="22"/>
    </row>
    <row r="161" spans="1:22" s="23" customFormat="1" ht="30" customHeight="1" x14ac:dyDescent="0.25">
      <c r="A161" s="19">
        <v>155</v>
      </c>
      <c r="B161" s="13" t="s">
        <v>125</v>
      </c>
      <c r="C161" s="45" t="s">
        <v>307</v>
      </c>
      <c r="D161" s="13" t="s">
        <v>126</v>
      </c>
      <c r="E161" s="13" t="s">
        <v>1</v>
      </c>
      <c r="F161" s="45" t="s">
        <v>290</v>
      </c>
      <c r="G161" s="50" t="s">
        <v>291</v>
      </c>
      <c r="H161" s="50" t="s">
        <v>291</v>
      </c>
      <c r="I161" s="24">
        <v>50000</v>
      </c>
      <c r="J161" s="24">
        <v>1854</v>
      </c>
      <c r="K161" s="24">
        <v>25</v>
      </c>
      <c r="L161" s="20">
        <f t="shared" si="77"/>
        <v>1435</v>
      </c>
      <c r="M161" s="24">
        <f t="shared" ref="M161:M170" si="168">I161*7.1%</f>
        <v>3549.9999999999995</v>
      </c>
      <c r="N161" s="24">
        <f t="shared" ref="N161:N170" si="169">I161*1.1%</f>
        <v>550</v>
      </c>
      <c r="O161" s="24">
        <f t="shared" ref="O161:O170" si="170">I161*3.04%</f>
        <v>1520</v>
      </c>
      <c r="P161" s="24">
        <f t="shared" ref="P161:P170" si="171">I161*7.09%</f>
        <v>3545.0000000000005</v>
      </c>
      <c r="Q161" s="24">
        <f t="shared" ref="Q161:Q170" si="172">+L161+O161</f>
        <v>2955</v>
      </c>
      <c r="R161" s="24">
        <f t="shared" ref="R161:R170" si="173">SUM(J161+K161+L161+O161)</f>
        <v>4834</v>
      </c>
      <c r="S161" s="24">
        <f t="shared" ref="S161:S170" si="174">SUM(M161+N161+P161)</f>
        <v>7645</v>
      </c>
      <c r="T161" s="24">
        <f t="shared" ref="T161:T170" si="175">I161-R161</f>
        <v>45166</v>
      </c>
      <c r="U161" s="21" t="s">
        <v>50</v>
      </c>
      <c r="V161" s="22"/>
    </row>
    <row r="162" spans="1:22" s="23" customFormat="1" ht="30" customHeight="1" x14ac:dyDescent="0.25">
      <c r="A162" s="19">
        <v>156</v>
      </c>
      <c r="B162" s="13" t="s">
        <v>182</v>
      </c>
      <c r="C162" s="45" t="s">
        <v>308</v>
      </c>
      <c r="D162" s="13" t="s">
        <v>183</v>
      </c>
      <c r="E162" s="13" t="s">
        <v>1</v>
      </c>
      <c r="F162" s="45" t="s">
        <v>290</v>
      </c>
      <c r="G162" s="50" t="s">
        <v>291</v>
      </c>
      <c r="H162" s="50" t="s">
        <v>291</v>
      </c>
      <c r="I162" s="24">
        <v>50000</v>
      </c>
      <c r="J162" s="24">
        <v>1854</v>
      </c>
      <c r="K162" s="24">
        <v>25</v>
      </c>
      <c r="L162" s="20">
        <f t="shared" si="77"/>
        <v>1435</v>
      </c>
      <c r="M162" s="24">
        <f t="shared" si="168"/>
        <v>3549.9999999999995</v>
      </c>
      <c r="N162" s="24">
        <f t="shared" si="169"/>
        <v>550</v>
      </c>
      <c r="O162" s="24">
        <f t="shared" si="170"/>
        <v>1520</v>
      </c>
      <c r="P162" s="24">
        <f t="shared" si="171"/>
        <v>3545.0000000000005</v>
      </c>
      <c r="Q162" s="24">
        <f t="shared" si="172"/>
        <v>2955</v>
      </c>
      <c r="R162" s="24">
        <f t="shared" si="173"/>
        <v>4834</v>
      </c>
      <c r="S162" s="24">
        <f t="shared" si="174"/>
        <v>7645</v>
      </c>
      <c r="T162" s="24">
        <f t="shared" si="175"/>
        <v>45166</v>
      </c>
      <c r="U162" s="21" t="s">
        <v>50</v>
      </c>
      <c r="V162" s="22"/>
    </row>
    <row r="163" spans="1:22" s="23" customFormat="1" ht="30" customHeight="1" x14ac:dyDescent="0.25">
      <c r="A163" s="19">
        <v>157</v>
      </c>
      <c r="B163" s="13" t="s">
        <v>285</v>
      </c>
      <c r="C163" s="45" t="s">
        <v>308</v>
      </c>
      <c r="D163" s="13" t="s">
        <v>183</v>
      </c>
      <c r="E163" s="13" t="s">
        <v>105</v>
      </c>
      <c r="F163" s="45" t="s">
        <v>290</v>
      </c>
      <c r="G163" s="50" t="s">
        <v>291</v>
      </c>
      <c r="H163" s="50" t="s">
        <v>291</v>
      </c>
      <c r="I163" s="24">
        <v>42000</v>
      </c>
      <c r="J163" s="24">
        <v>724.92</v>
      </c>
      <c r="K163" s="24">
        <v>25</v>
      </c>
      <c r="L163" s="20">
        <f t="shared" si="77"/>
        <v>1205.4000000000001</v>
      </c>
      <c r="M163" s="24">
        <f t="shared" si="168"/>
        <v>2981.9999999999995</v>
      </c>
      <c r="N163" s="24">
        <f t="shared" si="169"/>
        <v>462.00000000000006</v>
      </c>
      <c r="O163" s="24">
        <f t="shared" si="170"/>
        <v>1276.8</v>
      </c>
      <c r="P163" s="24">
        <f t="shared" si="171"/>
        <v>2977.8</v>
      </c>
      <c r="Q163" s="24">
        <f t="shared" si="172"/>
        <v>2482.1999999999998</v>
      </c>
      <c r="R163" s="24">
        <f t="shared" si="173"/>
        <v>3232.12</v>
      </c>
      <c r="S163" s="24">
        <f t="shared" si="174"/>
        <v>6421.7999999999993</v>
      </c>
      <c r="T163" s="24">
        <f t="shared" si="175"/>
        <v>38767.879999999997</v>
      </c>
      <c r="U163" s="21" t="s">
        <v>50</v>
      </c>
      <c r="V163" s="22"/>
    </row>
    <row r="164" spans="1:22" s="23" customFormat="1" ht="30" customHeight="1" x14ac:dyDescent="0.25">
      <c r="A164" s="19">
        <v>158</v>
      </c>
      <c r="B164" s="13" t="s">
        <v>243</v>
      </c>
      <c r="C164" s="45" t="s">
        <v>307</v>
      </c>
      <c r="D164" s="13" t="s">
        <v>242</v>
      </c>
      <c r="E164" s="13" t="s">
        <v>105</v>
      </c>
      <c r="F164" s="45" t="s">
        <v>290</v>
      </c>
      <c r="G164" s="50" t="s">
        <v>291</v>
      </c>
      <c r="H164" s="50" t="s">
        <v>291</v>
      </c>
      <c r="I164" s="24">
        <v>42000</v>
      </c>
      <c r="J164" s="24">
        <v>724.92</v>
      </c>
      <c r="K164" s="24">
        <v>25</v>
      </c>
      <c r="L164" s="20">
        <f t="shared" si="77"/>
        <v>1205.4000000000001</v>
      </c>
      <c r="M164" s="24">
        <f t="shared" si="168"/>
        <v>2981.9999999999995</v>
      </c>
      <c r="N164" s="24">
        <f t="shared" si="169"/>
        <v>462.00000000000006</v>
      </c>
      <c r="O164" s="24">
        <f t="shared" si="170"/>
        <v>1276.8</v>
      </c>
      <c r="P164" s="24">
        <f t="shared" si="171"/>
        <v>2977.8</v>
      </c>
      <c r="Q164" s="24">
        <f t="shared" si="172"/>
        <v>2482.1999999999998</v>
      </c>
      <c r="R164" s="24">
        <f t="shared" si="173"/>
        <v>3232.12</v>
      </c>
      <c r="S164" s="24">
        <f t="shared" si="174"/>
        <v>6421.7999999999993</v>
      </c>
      <c r="T164" s="24">
        <f t="shared" si="175"/>
        <v>38767.879999999997</v>
      </c>
      <c r="U164" s="21" t="s">
        <v>50</v>
      </c>
      <c r="V164" s="22"/>
    </row>
    <row r="165" spans="1:22" s="23" customFormat="1" ht="30" customHeight="1" x14ac:dyDescent="0.25">
      <c r="A165" s="19">
        <v>159</v>
      </c>
      <c r="B165" s="13" t="s">
        <v>184</v>
      </c>
      <c r="C165" s="45" t="s">
        <v>307</v>
      </c>
      <c r="D165" s="13" t="s">
        <v>185</v>
      </c>
      <c r="E165" s="13" t="s">
        <v>109</v>
      </c>
      <c r="F165" s="45" t="s">
        <v>290</v>
      </c>
      <c r="G165" s="50" t="s">
        <v>291</v>
      </c>
      <c r="H165" s="50" t="s">
        <v>291</v>
      </c>
      <c r="I165" s="24">
        <v>45000</v>
      </c>
      <c r="J165" s="24">
        <v>1148.33</v>
      </c>
      <c r="K165" s="24">
        <v>25</v>
      </c>
      <c r="L165" s="20">
        <f t="shared" si="77"/>
        <v>1291.5</v>
      </c>
      <c r="M165" s="24">
        <f t="shared" si="168"/>
        <v>3194.9999999999995</v>
      </c>
      <c r="N165" s="24">
        <f t="shared" si="169"/>
        <v>495.00000000000006</v>
      </c>
      <c r="O165" s="24">
        <f t="shared" si="170"/>
        <v>1368</v>
      </c>
      <c r="P165" s="24">
        <f t="shared" si="171"/>
        <v>3190.5</v>
      </c>
      <c r="Q165" s="24">
        <f t="shared" si="172"/>
        <v>2659.5</v>
      </c>
      <c r="R165" s="24">
        <f t="shared" si="173"/>
        <v>3832.83</v>
      </c>
      <c r="S165" s="24">
        <f t="shared" si="174"/>
        <v>6880.5</v>
      </c>
      <c r="T165" s="24">
        <f t="shared" si="175"/>
        <v>41167.17</v>
      </c>
      <c r="U165" s="21" t="s">
        <v>50</v>
      </c>
      <c r="V165" s="22"/>
    </row>
    <row r="166" spans="1:22" s="23" customFormat="1" ht="30" customHeight="1" x14ac:dyDescent="0.25">
      <c r="A166" s="19">
        <v>160</v>
      </c>
      <c r="B166" s="13" t="s">
        <v>128</v>
      </c>
      <c r="C166" s="45" t="s">
        <v>307</v>
      </c>
      <c r="D166" s="13" t="s">
        <v>127</v>
      </c>
      <c r="E166" s="13" t="s">
        <v>109</v>
      </c>
      <c r="F166" s="45" t="s">
        <v>290</v>
      </c>
      <c r="G166" s="50" t="s">
        <v>291</v>
      </c>
      <c r="H166" s="50" t="s">
        <v>291</v>
      </c>
      <c r="I166" s="24">
        <v>45000</v>
      </c>
      <c r="J166" s="24">
        <v>1148.33</v>
      </c>
      <c r="K166" s="24">
        <v>25</v>
      </c>
      <c r="L166" s="20">
        <f t="shared" si="77"/>
        <v>1291.5</v>
      </c>
      <c r="M166" s="24">
        <f>I166*7.1%</f>
        <v>3194.9999999999995</v>
      </c>
      <c r="N166" s="24">
        <f>I166*1.1%</f>
        <v>495.00000000000006</v>
      </c>
      <c r="O166" s="24">
        <f>I166*3.04%</f>
        <v>1368</v>
      </c>
      <c r="P166" s="24">
        <f>I166*7.09%</f>
        <v>3190.5</v>
      </c>
      <c r="Q166" s="24">
        <f>+L166+O166</f>
        <v>2659.5</v>
      </c>
      <c r="R166" s="24">
        <f>SUM(J166+K166+L166+O166)</f>
        <v>3832.83</v>
      </c>
      <c r="S166" s="24">
        <f>SUM(M166+N166+P166)</f>
        <v>6880.5</v>
      </c>
      <c r="T166" s="24">
        <f>I166-R166</f>
        <v>41167.17</v>
      </c>
      <c r="U166" s="21" t="s">
        <v>50</v>
      </c>
      <c r="V166" s="22"/>
    </row>
    <row r="167" spans="1:22" s="23" customFormat="1" ht="30" customHeight="1" x14ac:dyDescent="0.25">
      <c r="A167" s="19">
        <v>161</v>
      </c>
      <c r="B167" s="13" t="s">
        <v>244</v>
      </c>
      <c r="C167" s="45" t="s">
        <v>307</v>
      </c>
      <c r="D167" s="13" t="s">
        <v>127</v>
      </c>
      <c r="E167" s="13" t="s">
        <v>105</v>
      </c>
      <c r="F167" s="45" t="s">
        <v>290</v>
      </c>
      <c r="G167" s="50" t="s">
        <v>291</v>
      </c>
      <c r="H167" s="50" t="s">
        <v>291</v>
      </c>
      <c r="I167" s="24">
        <v>42000</v>
      </c>
      <c r="J167" s="24">
        <v>724.92</v>
      </c>
      <c r="K167" s="24">
        <v>25</v>
      </c>
      <c r="L167" s="20">
        <f t="shared" si="77"/>
        <v>1205.4000000000001</v>
      </c>
      <c r="M167" s="24">
        <f t="shared" si="168"/>
        <v>2981.9999999999995</v>
      </c>
      <c r="N167" s="24">
        <f t="shared" si="169"/>
        <v>462.00000000000006</v>
      </c>
      <c r="O167" s="24">
        <f t="shared" si="170"/>
        <v>1276.8</v>
      </c>
      <c r="P167" s="24">
        <f t="shared" si="171"/>
        <v>2977.8</v>
      </c>
      <c r="Q167" s="24">
        <f t="shared" si="172"/>
        <v>2482.1999999999998</v>
      </c>
      <c r="R167" s="24">
        <f t="shared" si="173"/>
        <v>3232.12</v>
      </c>
      <c r="S167" s="24">
        <f t="shared" si="174"/>
        <v>6421.7999999999993</v>
      </c>
      <c r="T167" s="24">
        <f t="shared" si="175"/>
        <v>38767.879999999997</v>
      </c>
      <c r="U167" s="21" t="s">
        <v>50</v>
      </c>
      <c r="V167" s="22"/>
    </row>
    <row r="168" spans="1:22" s="23" customFormat="1" ht="30" customHeight="1" x14ac:dyDescent="0.25">
      <c r="A168" s="19">
        <v>162</v>
      </c>
      <c r="B168" s="13" t="s">
        <v>130</v>
      </c>
      <c r="C168" s="45" t="s">
        <v>308</v>
      </c>
      <c r="D168" s="13" t="s">
        <v>129</v>
      </c>
      <c r="E168" s="13" t="s">
        <v>1</v>
      </c>
      <c r="F168" s="45" t="s">
        <v>290</v>
      </c>
      <c r="G168" s="50" t="s">
        <v>291</v>
      </c>
      <c r="H168" s="50" t="s">
        <v>291</v>
      </c>
      <c r="I168" s="24">
        <v>50000</v>
      </c>
      <c r="J168" s="24">
        <v>1854</v>
      </c>
      <c r="K168" s="24">
        <v>25</v>
      </c>
      <c r="L168" s="20">
        <f t="shared" ref="L168:L216" si="176">I168*2.87%</f>
        <v>1435</v>
      </c>
      <c r="M168" s="24">
        <f t="shared" si="168"/>
        <v>3549.9999999999995</v>
      </c>
      <c r="N168" s="24">
        <f t="shared" si="169"/>
        <v>550</v>
      </c>
      <c r="O168" s="24">
        <f t="shared" si="170"/>
        <v>1520</v>
      </c>
      <c r="P168" s="24">
        <f t="shared" si="171"/>
        <v>3545.0000000000005</v>
      </c>
      <c r="Q168" s="24">
        <f t="shared" si="172"/>
        <v>2955</v>
      </c>
      <c r="R168" s="24">
        <f t="shared" si="173"/>
        <v>4834</v>
      </c>
      <c r="S168" s="24">
        <f t="shared" si="174"/>
        <v>7645</v>
      </c>
      <c r="T168" s="24">
        <f t="shared" si="175"/>
        <v>45166</v>
      </c>
      <c r="U168" s="21" t="s">
        <v>50</v>
      </c>
      <c r="V168" s="22"/>
    </row>
    <row r="169" spans="1:22" s="23" customFormat="1" ht="30" customHeight="1" x14ac:dyDescent="0.25">
      <c r="A169" s="19">
        <v>163</v>
      </c>
      <c r="B169" s="13" t="s">
        <v>245</v>
      </c>
      <c r="C169" s="45" t="s">
        <v>307</v>
      </c>
      <c r="D169" s="13" t="s">
        <v>129</v>
      </c>
      <c r="E169" s="13" t="s">
        <v>105</v>
      </c>
      <c r="F169" s="45" t="s">
        <v>290</v>
      </c>
      <c r="G169" s="50" t="s">
        <v>291</v>
      </c>
      <c r="H169" s="50" t="s">
        <v>291</v>
      </c>
      <c r="I169" s="24">
        <v>42000</v>
      </c>
      <c r="J169" s="24">
        <v>724.92</v>
      </c>
      <c r="K169" s="24">
        <v>25</v>
      </c>
      <c r="L169" s="20">
        <f t="shared" si="176"/>
        <v>1205.4000000000001</v>
      </c>
      <c r="M169" s="24">
        <f t="shared" si="168"/>
        <v>2981.9999999999995</v>
      </c>
      <c r="N169" s="24">
        <f t="shared" si="169"/>
        <v>462.00000000000006</v>
      </c>
      <c r="O169" s="24">
        <f t="shared" si="170"/>
        <v>1276.8</v>
      </c>
      <c r="P169" s="24">
        <f t="shared" si="171"/>
        <v>2977.8</v>
      </c>
      <c r="Q169" s="24">
        <f t="shared" si="172"/>
        <v>2482.1999999999998</v>
      </c>
      <c r="R169" s="24">
        <f t="shared" si="173"/>
        <v>3232.12</v>
      </c>
      <c r="S169" s="24">
        <f t="shared" si="174"/>
        <v>6421.7999999999993</v>
      </c>
      <c r="T169" s="24">
        <f t="shared" si="175"/>
        <v>38767.879999999997</v>
      </c>
      <c r="U169" s="21" t="s">
        <v>50</v>
      </c>
      <c r="V169" s="22"/>
    </row>
    <row r="170" spans="1:22" s="23" customFormat="1" ht="30" customHeight="1" x14ac:dyDescent="0.25">
      <c r="A170" s="19">
        <v>164</v>
      </c>
      <c r="B170" s="13" t="s">
        <v>286</v>
      </c>
      <c r="C170" s="45" t="s">
        <v>308</v>
      </c>
      <c r="D170" s="13" t="s">
        <v>129</v>
      </c>
      <c r="E170" s="13" t="s">
        <v>105</v>
      </c>
      <c r="F170" s="45" t="s">
        <v>290</v>
      </c>
      <c r="G170" s="50" t="s">
        <v>291</v>
      </c>
      <c r="H170" s="50" t="s">
        <v>291</v>
      </c>
      <c r="I170" s="24">
        <v>42000</v>
      </c>
      <c r="J170" s="24">
        <v>724.92</v>
      </c>
      <c r="K170" s="24">
        <v>25</v>
      </c>
      <c r="L170" s="20">
        <f t="shared" si="176"/>
        <v>1205.4000000000001</v>
      </c>
      <c r="M170" s="24">
        <f t="shared" si="168"/>
        <v>2981.9999999999995</v>
      </c>
      <c r="N170" s="24">
        <f t="shared" si="169"/>
        <v>462.00000000000006</v>
      </c>
      <c r="O170" s="24">
        <f t="shared" si="170"/>
        <v>1276.8</v>
      </c>
      <c r="P170" s="24">
        <f t="shared" si="171"/>
        <v>2977.8</v>
      </c>
      <c r="Q170" s="24">
        <f t="shared" si="172"/>
        <v>2482.1999999999998</v>
      </c>
      <c r="R170" s="24">
        <f t="shared" si="173"/>
        <v>3232.12</v>
      </c>
      <c r="S170" s="24">
        <f t="shared" si="174"/>
        <v>6421.7999999999993</v>
      </c>
      <c r="T170" s="24">
        <f t="shared" si="175"/>
        <v>38767.879999999997</v>
      </c>
      <c r="U170" s="21" t="s">
        <v>50</v>
      </c>
      <c r="V170" s="22"/>
    </row>
    <row r="171" spans="1:22" s="23" customFormat="1" ht="30" customHeight="1" x14ac:dyDescent="0.25">
      <c r="A171" s="19">
        <v>165</v>
      </c>
      <c r="B171" s="13" t="s">
        <v>246</v>
      </c>
      <c r="C171" s="45" t="s">
        <v>308</v>
      </c>
      <c r="D171" s="13" t="s">
        <v>247</v>
      </c>
      <c r="E171" s="13" t="s">
        <v>105</v>
      </c>
      <c r="F171" s="45" t="s">
        <v>290</v>
      </c>
      <c r="G171" s="50" t="s">
        <v>291</v>
      </c>
      <c r="H171" s="50" t="s">
        <v>291</v>
      </c>
      <c r="I171" s="24">
        <v>42000</v>
      </c>
      <c r="J171" s="24">
        <v>724.92</v>
      </c>
      <c r="K171" s="24">
        <v>25</v>
      </c>
      <c r="L171" s="20">
        <f t="shared" si="176"/>
        <v>1205.4000000000001</v>
      </c>
      <c r="M171" s="24">
        <f t="shared" ref="M171" si="177">I171*7.1%</f>
        <v>2981.9999999999995</v>
      </c>
      <c r="N171" s="24">
        <f t="shared" ref="N171" si="178">I171*1.1%</f>
        <v>462.00000000000006</v>
      </c>
      <c r="O171" s="24">
        <f t="shared" ref="O171" si="179">I171*3.04%</f>
        <v>1276.8</v>
      </c>
      <c r="P171" s="24">
        <f t="shared" ref="P171" si="180">I171*7.09%</f>
        <v>2977.8</v>
      </c>
      <c r="Q171" s="24">
        <f t="shared" ref="Q171" si="181">+L171+O171</f>
        <v>2482.1999999999998</v>
      </c>
      <c r="R171" s="24">
        <f t="shared" ref="R171" si="182">SUM(J171+K171+L171+O171)</f>
        <v>3232.12</v>
      </c>
      <c r="S171" s="24">
        <f t="shared" ref="S171" si="183">SUM(M171+N171+P171)</f>
        <v>6421.7999999999993</v>
      </c>
      <c r="T171" s="24">
        <f t="shared" ref="T171" si="184">I171-R171</f>
        <v>38767.879999999997</v>
      </c>
      <c r="U171" s="21" t="s">
        <v>50</v>
      </c>
      <c r="V171" s="22"/>
    </row>
    <row r="172" spans="1:22" s="23" customFormat="1" ht="30" customHeight="1" x14ac:dyDescent="0.25">
      <c r="A172" s="19">
        <v>166</v>
      </c>
      <c r="B172" s="13" t="s">
        <v>248</v>
      </c>
      <c r="C172" s="45" t="s">
        <v>307</v>
      </c>
      <c r="D172" s="13" t="s">
        <v>187</v>
      </c>
      <c r="E172" s="13" t="s">
        <v>105</v>
      </c>
      <c r="F172" s="45" t="s">
        <v>290</v>
      </c>
      <c r="G172" s="50" t="s">
        <v>291</v>
      </c>
      <c r="H172" s="50" t="s">
        <v>291</v>
      </c>
      <c r="I172" s="24">
        <v>42000</v>
      </c>
      <c r="J172" s="24">
        <v>724.92</v>
      </c>
      <c r="K172" s="24">
        <v>25</v>
      </c>
      <c r="L172" s="20">
        <f t="shared" si="176"/>
        <v>1205.4000000000001</v>
      </c>
      <c r="M172" s="24">
        <f t="shared" ref="M172:M173" si="185">I172*7.1%</f>
        <v>2981.9999999999995</v>
      </c>
      <c r="N172" s="24">
        <f t="shared" ref="N172:N173" si="186">I172*1.1%</f>
        <v>462.00000000000006</v>
      </c>
      <c r="O172" s="24">
        <f t="shared" ref="O172:O173" si="187">I172*3.04%</f>
        <v>1276.8</v>
      </c>
      <c r="P172" s="24">
        <f t="shared" ref="P172:P173" si="188">I172*7.09%</f>
        <v>2977.8</v>
      </c>
      <c r="Q172" s="24">
        <f t="shared" ref="Q172:Q173" si="189">+L172+O172</f>
        <v>2482.1999999999998</v>
      </c>
      <c r="R172" s="24">
        <f t="shared" ref="R172:R173" si="190">SUM(J172+K172+L172+O172)</f>
        <v>3232.12</v>
      </c>
      <c r="S172" s="24">
        <f t="shared" ref="S172:S173" si="191">SUM(M172+N172+P172)</f>
        <v>6421.7999999999993</v>
      </c>
      <c r="T172" s="24">
        <f t="shared" ref="T172:T173" si="192">I172-R172</f>
        <v>38767.879999999997</v>
      </c>
      <c r="U172" s="21" t="s">
        <v>50</v>
      </c>
      <c r="V172" s="22"/>
    </row>
    <row r="173" spans="1:22" s="23" customFormat="1" ht="30" customHeight="1" x14ac:dyDescent="0.25">
      <c r="A173" s="19">
        <v>167</v>
      </c>
      <c r="B173" s="13" t="s">
        <v>315</v>
      </c>
      <c r="C173" s="45" t="s">
        <v>308</v>
      </c>
      <c r="D173" s="13" t="s">
        <v>187</v>
      </c>
      <c r="E173" s="13" t="s">
        <v>304</v>
      </c>
      <c r="F173" s="45" t="s">
        <v>290</v>
      </c>
      <c r="G173" s="50" t="s">
        <v>291</v>
      </c>
      <c r="H173" s="50" t="s">
        <v>291</v>
      </c>
      <c r="I173" s="24">
        <v>40000</v>
      </c>
      <c r="J173" s="24">
        <v>442.65</v>
      </c>
      <c r="K173" s="24">
        <v>25</v>
      </c>
      <c r="L173" s="20">
        <f t="shared" si="176"/>
        <v>1148</v>
      </c>
      <c r="M173" s="24">
        <f t="shared" si="185"/>
        <v>2839.9999999999995</v>
      </c>
      <c r="N173" s="24">
        <f t="shared" si="186"/>
        <v>440.00000000000006</v>
      </c>
      <c r="O173" s="24">
        <f t="shared" si="187"/>
        <v>1216</v>
      </c>
      <c r="P173" s="24">
        <f t="shared" si="188"/>
        <v>2836</v>
      </c>
      <c r="Q173" s="24">
        <f t="shared" si="189"/>
        <v>2364</v>
      </c>
      <c r="R173" s="24">
        <f t="shared" si="190"/>
        <v>2831.65</v>
      </c>
      <c r="S173" s="24">
        <f t="shared" si="191"/>
        <v>6116</v>
      </c>
      <c r="T173" s="24">
        <f t="shared" si="192"/>
        <v>37168.35</v>
      </c>
      <c r="U173" s="21" t="s">
        <v>50</v>
      </c>
      <c r="V173" s="22"/>
    </row>
    <row r="174" spans="1:22" s="23" customFormat="1" ht="30" customHeight="1" x14ac:dyDescent="0.25">
      <c r="A174" s="19">
        <v>168</v>
      </c>
      <c r="B174" s="13" t="s">
        <v>131</v>
      </c>
      <c r="C174" s="45" t="s">
        <v>308</v>
      </c>
      <c r="D174" s="13" t="s">
        <v>132</v>
      </c>
      <c r="E174" s="13" t="s">
        <v>1</v>
      </c>
      <c r="F174" s="45" t="s">
        <v>290</v>
      </c>
      <c r="G174" s="50" t="s">
        <v>291</v>
      </c>
      <c r="H174" s="50" t="s">
        <v>291</v>
      </c>
      <c r="I174" s="24">
        <v>50000</v>
      </c>
      <c r="J174" s="24">
        <v>1854</v>
      </c>
      <c r="K174" s="24">
        <v>25</v>
      </c>
      <c r="L174" s="20">
        <f t="shared" si="176"/>
        <v>1435</v>
      </c>
      <c r="M174" s="24">
        <f t="shared" ref="M174:M204" si="193">I174*7.1%</f>
        <v>3549.9999999999995</v>
      </c>
      <c r="N174" s="24">
        <f t="shared" ref="N174:N199" si="194">I174*1.1%</f>
        <v>550</v>
      </c>
      <c r="O174" s="24">
        <f t="shared" ref="O174:O199" si="195">I174*3.04%</f>
        <v>1520</v>
      </c>
      <c r="P174" s="24">
        <f t="shared" ref="P174:P199" si="196">I174*7.09%</f>
        <v>3545.0000000000005</v>
      </c>
      <c r="Q174" s="24">
        <f t="shared" ref="Q174:Q199" si="197">+L174+O174</f>
        <v>2955</v>
      </c>
      <c r="R174" s="24">
        <f t="shared" ref="R174:R199" si="198">SUM(J174+K174+L174+O174)</f>
        <v>4834</v>
      </c>
      <c r="S174" s="24">
        <f t="shared" ref="S174:S199" si="199">SUM(M174+N174+P174)</f>
        <v>7645</v>
      </c>
      <c r="T174" s="24">
        <f t="shared" ref="T174:T199" si="200">I174-R174</f>
        <v>45166</v>
      </c>
      <c r="U174" s="21" t="s">
        <v>50</v>
      </c>
      <c r="V174" s="22"/>
    </row>
    <row r="175" spans="1:22" s="23" customFormat="1" ht="30" customHeight="1" x14ac:dyDescent="0.25">
      <c r="A175" s="19">
        <v>169</v>
      </c>
      <c r="B175" s="13" t="s">
        <v>188</v>
      </c>
      <c r="C175" s="45" t="s">
        <v>307</v>
      </c>
      <c r="D175" s="13" t="s">
        <v>132</v>
      </c>
      <c r="E175" s="13" t="s">
        <v>109</v>
      </c>
      <c r="F175" s="45" t="s">
        <v>290</v>
      </c>
      <c r="G175" s="50" t="s">
        <v>291</v>
      </c>
      <c r="H175" s="50" t="s">
        <v>291</v>
      </c>
      <c r="I175" s="24">
        <v>45000</v>
      </c>
      <c r="J175" s="24">
        <v>1148.33</v>
      </c>
      <c r="K175" s="24">
        <v>25</v>
      </c>
      <c r="L175" s="20">
        <f t="shared" si="176"/>
        <v>1291.5</v>
      </c>
      <c r="M175" s="24">
        <f t="shared" si="193"/>
        <v>3194.9999999999995</v>
      </c>
      <c r="N175" s="24">
        <f t="shared" si="194"/>
        <v>495.00000000000006</v>
      </c>
      <c r="O175" s="24">
        <f t="shared" si="195"/>
        <v>1368</v>
      </c>
      <c r="P175" s="24">
        <f t="shared" si="196"/>
        <v>3190.5</v>
      </c>
      <c r="Q175" s="24">
        <f t="shared" si="197"/>
        <v>2659.5</v>
      </c>
      <c r="R175" s="24">
        <f t="shared" si="198"/>
        <v>3832.83</v>
      </c>
      <c r="S175" s="24">
        <f t="shared" si="199"/>
        <v>6880.5</v>
      </c>
      <c r="T175" s="24">
        <f t="shared" si="200"/>
        <v>41167.17</v>
      </c>
      <c r="U175" s="21" t="s">
        <v>50</v>
      </c>
      <c r="V175" s="22"/>
    </row>
    <row r="176" spans="1:22" s="23" customFormat="1" ht="30" customHeight="1" x14ac:dyDescent="0.25">
      <c r="A176" s="19">
        <v>170</v>
      </c>
      <c r="B176" s="13" t="s">
        <v>287</v>
      </c>
      <c r="C176" s="45" t="s">
        <v>308</v>
      </c>
      <c r="D176" s="13" t="s">
        <v>132</v>
      </c>
      <c r="E176" s="13" t="s">
        <v>15</v>
      </c>
      <c r="F176" s="45" t="s">
        <v>290</v>
      </c>
      <c r="G176" s="50" t="s">
        <v>291</v>
      </c>
      <c r="H176" s="50" t="s">
        <v>291</v>
      </c>
      <c r="I176" s="24">
        <v>50000</v>
      </c>
      <c r="J176" s="24">
        <v>1854</v>
      </c>
      <c r="K176" s="24">
        <v>25</v>
      </c>
      <c r="L176" s="20">
        <f t="shared" si="176"/>
        <v>1435</v>
      </c>
      <c r="M176" s="24">
        <f t="shared" si="193"/>
        <v>3549.9999999999995</v>
      </c>
      <c r="N176" s="24">
        <f t="shared" si="194"/>
        <v>550</v>
      </c>
      <c r="O176" s="24">
        <f t="shared" si="195"/>
        <v>1520</v>
      </c>
      <c r="P176" s="24">
        <f t="shared" si="196"/>
        <v>3545.0000000000005</v>
      </c>
      <c r="Q176" s="24">
        <f t="shared" si="197"/>
        <v>2955</v>
      </c>
      <c r="R176" s="24">
        <f t="shared" si="198"/>
        <v>4834</v>
      </c>
      <c r="S176" s="24">
        <f t="shared" si="199"/>
        <v>7645</v>
      </c>
      <c r="T176" s="24">
        <f t="shared" si="200"/>
        <v>45166</v>
      </c>
      <c r="U176" s="21" t="s">
        <v>50</v>
      </c>
      <c r="V176" s="22"/>
    </row>
    <row r="177" spans="1:22" s="23" customFormat="1" ht="30" customHeight="1" x14ac:dyDescent="0.25">
      <c r="A177" s="19">
        <v>171</v>
      </c>
      <c r="B177" s="13" t="s">
        <v>134</v>
      </c>
      <c r="C177" s="45" t="s">
        <v>307</v>
      </c>
      <c r="D177" s="13" t="s">
        <v>133</v>
      </c>
      <c r="E177" s="13" t="s">
        <v>1</v>
      </c>
      <c r="F177" s="45" t="s">
        <v>290</v>
      </c>
      <c r="G177" s="50" t="s">
        <v>291</v>
      </c>
      <c r="H177" s="50" t="s">
        <v>291</v>
      </c>
      <c r="I177" s="24">
        <v>50000</v>
      </c>
      <c r="J177" s="24">
        <v>1854</v>
      </c>
      <c r="K177" s="24">
        <v>25</v>
      </c>
      <c r="L177" s="20">
        <f t="shared" si="176"/>
        <v>1435</v>
      </c>
      <c r="M177" s="24">
        <f t="shared" si="193"/>
        <v>3549.9999999999995</v>
      </c>
      <c r="N177" s="24">
        <f t="shared" si="194"/>
        <v>550</v>
      </c>
      <c r="O177" s="24">
        <f t="shared" si="195"/>
        <v>1520</v>
      </c>
      <c r="P177" s="24">
        <f t="shared" si="196"/>
        <v>3545.0000000000005</v>
      </c>
      <c r="Q177" s="24">
        <f t="shared" si="197"/>
        <v>2955</v>
      </c>
      <c r="R177" s="24">
        <f t="shared" si="198"/>
        <v>4834</v>
      </c>
      <c r="S177" s="24">
        <f t="shared" si="199"/>
        <v>7645</v>
      </c>
      <c r="T177" s="24">
        <f t="shared" si="200"/>
        <v>45166</v>
      </c>
      <c r="U177" s="21" t="s">
        <v>50</v>
      </c>
      <c r="V177" s="22"/>
    </row>
    <row r="178" spans="1:22" s="23" customFormat="1" ht="30" customHeight="1" x14ac:dyDescent="0.25">
      <c r="A178" s="19">
        <v>172</v>
      </c>
      <c r="B178" s="13" t="s">
        <v>189</v>
      </c>
      <c r="C178" s="45" t="s">
        <v>307</v>
      </c>
      <c r="D178" s="13" t="s">
        <v>133</v>
      </c>
      <c r="E178" s="13" t="s">
        <v>109</v>
      </c>
      <c r="F178" s="45" t="s">
        <v>290</v>
      </c>
      <c r="G178" s="50" t="s">
        <v>291</v>
      </c>
      <c r="H178" s="50" t="s">
        <v>291</v>
      </c>
      <c r="I178" s="24">
        <v>45000</v>
      </c>
      <c r="J178" s="24">
        <v>1148.33</v>
      </c>
      <c r="K178" s="24">
        <v>25</v>
      </c>
      <c r="L178" s="20">
        <f t="shared" si="176"/>
        <v>1291.5</v>
      </c>
      <c r="M178" s="24">
        <f t="shared" si="193"/>
        <v>3194.9999999999995</v>
      </c>
      <c r="N178" s="24">
        <f t="shared" si="194"/>
        <v>495.00000000000006</v>
      </c>
      <c r="O178" s="24">
        <f t="shared" si="195"/>
        <v>1368</v>
      </c>
      <c r="P178" s="24">
        <f t="shared" si="196"/>
        <v>3190.5</v>
      </c>
      <c r="Q178" s="24">
        <f t="shared" si="197"/>
        <v>2659.5</v>
      </c>
      <c r="R178" s="24">
        <f t="shared" si="198"/>
        <v>3832.83</v>
      </c>
      <c r="S178" s="24">
        <f t="shared" si="199"/>
        <v>6880.5</v>
      </c>
      <c r="T178" s="24">
        <f t="shared" si="200"/>
        <v>41167.17</v>
      </c>
      <c r="U178" s="21" t="s">
        <v>50</v>
      </c>
      <c r="V178" s="22"/>
    </row>
    <row r="179" spans="1:22" s="23" customFormat="1" ht="30" customHeight="1" x14ac:dyDescent="0.25">
      <c r="A179" s="19">
        <v>173</v>
      </c>
      <c r="B179" s="13" t="s">
        <v>203</v>
      </c>
      <c r="C179" s="45" t="s">
        <v>307</v>
      </c>
      <c r="D179" s="13" t="s">
        <v>133</v>
      </c>
      <c r="E179" s="13" t="s">
        <v>204</v>
      </c>
      <c r="F179" s="45" t="s">
        <v>290</v>
      </c>
      <c r="G179" s="50" t="s">
        <v>291</v>
      </c>
      <c r="H179" s="50" t="s">
        <v>291</v>
      </c>
      <c r="I179" s="24">
        <v>35000</v>
      </c>
      <c r="J179" s="24">
        <v>0</v>
      </c>
      <c r="K179" s="24">
        <v>25</v>
      </c>
      <c r="L179" s="20">
        <f t="shared" si="176"/>
        <v>1004.5</v>
      </c>
      <c r="M179" s="24">
        <f t="shared" si="193"/>
        <v>2485</v>
      </c>
      <c r="N179" s="24">
        <f t="shared" si="194"/>
        <v>385.00000000000006</v>
      </c>
      <c r="O179" s="24">
        <f t="shared" si="195"/>
        <v>1064</v>
      </c>
      <c r="P179" s="24">
        <f t="shared" si="196"/>
        <v>2481.5</v>
      </c>
      <c r="Q179" s="24">
        <f t="shared" si="197"/>
        <v>2068.5</v>
      </c>
      <c r="R179" s="24">
        <f t="shared" si="198"/>
        <v>2093.5</v>
      </c>
      <c r="S179" s="24">
        <f t="shared" si="199"/>
        <v>5351.5</v>
      </c>
      <c r="T179" s="24">
        <f t="shared" si="200"/>
        <v>32906.5</v>
      </c>
      <c r="U179" s="21" t="s">
        <v>50</v>
      </c>
      <c r="V179" s="22"/>
    </row>
    <row r="180" spans="1:22" s="23" customFormat="1" ht="30" customHeight="1" x14ac:dyDescent="0.25">
      <c r="A180" s="19">
        <v>174</v>
      </c>
      <c r="B180" s="13" t="s">
        <v>249</v>
      </c>
      <c r="C180" s="45" t="s">
        <v>307</v>
      </c>
      <c r="D180" s="13" t="s">
        <v>133</v>
      </c>
      <c r="E180" s="13" t="s">
        <v>105</v>
      </c>
      <c r="F180" s="45" t="s">
        <v>290</v>
      </c>
      <c r="G180" s="50" t="s">
        <v>291</v>
      </c>
      <c r="H180" s="50" t="s">
        <v>291</v>
      </c>
      <c r="I180" s="24">
        <v>42000</v>
      </c>
      <c r="J180" s="24">
        <v>724.92</v>
      </c>
      <c r="K180" s="24">
        <v>25</v>
      </c>
      <c r="L180" s="20">
        <f t="shared" si="176"/>
        <v>1205.4000000000001</v>
      </c>
      <c r="M180" s="24">
        <f t="shared" si="193"/>
        <v>2981.9999999999995</v>
      </c>
      <c r="N180" s="24">
        <f t="shared" si="194"/>
        <v>462.00000000000006</v>
      </c>
      <c r="O180" s="24">
        <f t="shared" si="195"/>
        <v>1276.8</v>
      </c>
      <c r="P180" s="24">
        <f t="shared" si="196"/>
        <v>2977.8</v>
      </c>
      <c r="Q180" s="24">
        <f t="shared" si="197"/>
        <v>2482.1999999999998</v>
      </c>
      <c r="R180" s="24">
        <f t="shared" si="198"/>
        <v>3232.12</v>
      </c>
      <c r="S180" s="24">
        <f t="shared" si="199"/>
        <v>6421.7999999999993</v>
      </c>
      <c r="T180" s="24">
        <f t="shared" si="200"/>
        <v>38767.879999999997</v>
      </c>
      <c r="U180" s="21" t="s">
        <v>50</v>
      </c>
      <c r="V180" s="22"/>
    </row>
    <row r="181" spans="1:22" s="23" customFormat="1" ht="30" customHeight="1" x14ac:dyDescent="0.25">
      <c r="A181" s="19">
        <v>175</v>
      </c>
      <c r="B181" s="13" t="s">
        <v>251</v>
      </c>
      <c r="C181" s="45" t="s">
        <v>307</v>
      </c>
      <c r="D181" s="13" t="s">
        <v>250</v>
      </c>
      <c r="E181" s="13" t="s">
        <v>105</v>
      </c>
      <c r="F181" s="45" t="s">
        <v>290</v>
      </c>
      <c r="G181" s="50" t="s">
        <v>291</v>
      </c>
      <c r="H181" s="50" t="s">
        <v>291</v>
      </c>
      <c r="I181" s="24">
        <v>42000</v>
      </c>
      <c r="J181" s="24">
        <v>724.92</v>
      </c>
      <c r="K181" s="24">
        <v>25</v>
      </c>
      <c r="L181" s="20">
        <f t="shared" si="176"/>
        <v>1205.4000000000001</v>
      </c>
      <c r="M181" s="24">
        <f t="shared" si="193"/>
        <v>2981.9999999999995</v>
      </c>
      <c r="N181" s="24">
        <f t="shared" si="194"/>
        <v>462.00000000000006</v>
      </c>
      <c r="O181" s="24">
        <f t="shared" si="195"/>
        <v>1276.8</v>
      </c>
      <c r="P181" s="24">
        <f t="shared" si="196"/>
        <v>2977.8</v>
      </c>
      <c r="Q181" s="24">
        <f t="shared" si="197"/>
        <v>2482.1999999999998</v>
      </c>
      <c r="R181" s="24">
        <f t="shared" si="198"/>
        <v>3232.12</v>
      </c>
      <c r="S181" s="24">
        <f t="shared" si="199"/>
        <v>6421.7999999999993</v>
      </c>
      <c r="T181" s="24">
        <f t="shared" si="200"/>
        <v>38767.879999999997</v>
      </c>
      <c r="U181" s="21" t="s">
        <v>50</v>
      </c>
      <c r="V181" s="22"/>
    </row>
    <row r="182" spans="1:22" s="23" customFormat="1" ht="30" customHeight="1" x14ac:dyDescent="0.25">
      <c r="A182" s="19">
        <v>176</v>
      </c>
      <c r="B182" s="13" t="s">
        <v>190</v>
      </c>
      <c r="C182" s="45" t="s">
        <v>307</v>
      </c>
      <c r="D182" s="13" t="s">
        <v>135</v>
      </c>
      <c r="E182" s="13" t="s">
        <v>109</v>
      </c>
      <c r="F182" s="45" t="s">
        <v>290</v>
      </c>
      <c r="G182" s="50" t="s">
        <v>291</v>
      </c>
      <c r="H182" s="50" t="s">
        <v>291</v>
      </c>
      <c r="I182" s="24">
        <v>45000</v>
      </c>
      <c r="J182" s="24">
        <v>1148.33</v>
      </c>
      <c r="K182" s="24">
        <v>25</v>
      </c>
      <c r="L182" s="20">
        <f t="shared" si="176"/>
        <v>1291.5</v>
      </c>
      <c r="M182" s="24">
        <f t="shared" si="193"/>
        <v>3194.9999999999995</v>
      </c>
      <c r="N182" s="24">
        <f t="shared" si="194"/>
        <v>495.00000000000006</v>
      </c>
      <c r="O182" s="24">
        <f t="shared" si="195"/>
        <v>1368</v>
      </c>
      <c r="P182" s="24">
        <f t="shared" si="196"/>
        <v>3190.5</v>
      </c>
      <c r="Q182" s="24">
        <f t="shared" si="197"/>
        <v>2659.5</v>
      </c>
      <c r="R182" s="24">
        <f t="shared" si="198"/>
        <v>3832.83</v>
      </c>
      <c r="S182" s="24">
        <f t="shared" si="199"/>
        <v>6880.5</v>
      </c>
      <c r="T182" s="24">
        <f t="shared" si="200"/>
        <v>41167.17</v>
      </c>
      <c r="U182" s="21" t="s">
        <v>50</v>
      </c>
      <c r="V182" s="22"/>
    </row>
    <row r="183" spans="1:22" s="23" customFormat="1" ht="30" customHeight="1" x14ac:dyDescent="0.25">
      <c r="A183" s="19">
        <v>177</v>
      </c>
      <c r="B183" s="13" t="s">
        <v>136</v>
      </c>
      <c r="C183" s="45" t="s">
        <v>308</v>
      </c>
      <c r="D183" s="13" t="s">
        <v>135</v>
      </c>
      <c r="E183" s="13" t="s">
        <v>15</v>
      </c>
      <c r="F183" s="45" t="s">
        <v>290</v>
      </c>
      <c r="G183" s="50" t="s">
        <v>291</v>
      </c>
      <c r="H183" s="50" t="s">
        <v>291</v>
      </c>
      <c r="I183" s="24">
        <v>50000</v>
      </c>
      <c r="J183" s="24">
        <v>1854</v>
      </c>
      <c r="K183" s="24">
        <v>25</v>
      </c>
      <c r="L183" s="20">
        <f t="shared" si="176"/>
        <v>1435</v>
      </c>
      <c r="M183" s="24">
        <f t="shared" si="193"/>
        <v>3549.9999999999995</v>
      </c>
      <c r="N183" s="24">
        <f t="shared" si="194"/>
        <v>550</v>
      </c>
      <c r="O183" s="24">
        <f t="shared" si="195"/>
        <v>1520</v>
      </c>
      <c r="P183" s="24">
        <f t="shared" si="196"/>
        <v>3545.0000000000005</v>
      </c>
      <c r="Q183" s="24">
        <f t="shared" si="197"/>
        <v>2955</v>
      </c>
      <c r="R183" s="24">
        <f t="shared" si="198"/>
        <v>4834</v>
      </c>
      <c r="S183" s="24">
        <f t="shared" si="199"/>
        <v>7645</v>
      </c>
      <c r="T183" s="24">
        <f t="shared" si="200"/>
        <v>45166</v>
      </c>
      <c r="U183" s="21" t="s">
        <v>50</v>
      </c>
      <c r="V183" s="22"/>
    </row>
    <row r="184" spans="1:22" s="23" customFormat="1" ht="30" customHeight="1" x14ac:dyDescent="0.25">
      <c r="A184" s="19">
        <v>178</v>
      </c>
      <c r="B184" s="13" t="s">
        <v>191</v>
      </c>
      <c r="C184" s="45" t="s">
        <v>307</v>
      </c>
      <c r="D184" s="13" t="s">
        <v>135</v>
      </c>
      <c r="E184" s="13" t="s">
        <v>105</v>
      </c>
      <c r="F184" s="45" t="s">
        <v>290</v>
      </c>
      <c r="G184" s="50" t="s">
        <v>291</v>
      </c>
      <c r="H184" s="50" t="s">
        <v>291</v>
      </c>
      <c r="I184" s="24">
        <v>27000</v>
      </c>
      <c r="J184" s="24">
        <v>0</v>
      </c>
      <c r="K184" s="24">
        <v>25</v>
      </c>
      <c r="L184" s="20">
        <f t="shared" si="176"/>
        <v>774.9</v>
      </c>
      <c r="M184" s="24">
        <f t="shared" si="193"/>
        <v>1916.9999999999998</v>
      </c>
      <c r="N184" s="24">
        <f t="shared" si="194"/>
        <v>297.00000000000006</v>
      </c>
      <c r="O184" s="24">
        <f t="shared" si="195"/>
        <v>820.8</v>
      </c>
      <c r="P184" s="24">
        <f t="shared" si="196"/>
        <v>1914.3000000000002</v>
      </c>
      <c r="Q184" s="24">
        <f t="shared" si="197"/>
        <v>1595.6999999999998</v>
      </c>
      <c r="R184" s="24">
        <f t="shared" si="198"/>
        <v>1620.6999999999998</v>
      </c>
      <c r="S184" s="24">
        <f t="shared" si="199"/>
        <v>4128.3</v>
      </c>
      <c r="T184" s="24">
        <f t="shared" si="200"/>
        <v>25379.3</v>
      </c>
      <c r="U184" s="21" t="s">
        <v>50</v>
      </c>
      <c r="V184" s="22"/>
    </row>
    <row r="185" spans="1:22" s="23" customFormat="1" ht="30" customHeight="1" x14ac:dyDescent="0.25">
      <c r="A185" s="19">
        <v>179</v>
      </c>
      <c r="B185" s="13" t="s">
        <v>252</v>
      </c>
      <c r="C185" s="45" t="s">
        <v>307</v>
      </c>
      <c r="D185" s="13" t="s">
        <v>135</v>
      </c>
      <c r="E185" s="13" t="s">
        <v>15</v>
      </c>
      <c r="F185" s="45" t="s">
        <v>290</v>
      </c>
      <c r="G185" s="50" t="s">
        <v>291</v>
      </c>
      <c r="H185" s="50" t="s">
        <v>291</v>
      </c>
      <c r="I185" s="24">
        <v>50000</v>
      </c>
      <c r="J185" s="24">
        <v>1854</v>
      </c>
      <c r="K185" s="24">
        <v>25</v>
      </c>
      <c r="L185" s="20">
        <f t="shared" si="176"/>
        <v>1435</v>
      </c>
      <c r="M185" s="24">
        <f t="shared" si="193"/>
        <v>3549.9999999999995</v>
      </c>
      <c r="N185" s="24">
        <f t="shared" si="194"/>
        <v>550</v>
      </c>
      <c r="O185" s="24">
        <f t="shared" si="195"/>
        <v>1520</v>
      </c>
      <c r="P185" s="24">
        <f t="shared" si="196"/>
        <v>3545.0000000000005</v>
      </c>
      <c r="Q185" s="24">
        <f t="shared" si="197"/>
        <v>2955</v>
      </c>
      <c r="R185" s="24">
        <f t="shared" si="198"/>
        <v>4834</v>
      </c>
      <c r="S185" s="24">
        <f t="shared" si="199"/>
        <v>7645</v>
      </c>
      <c r="T185" s="24">
        <f t="shared" si="200"/>
        <v>45166</v>
      </c>
      <c r="U185" s="21" t="s">
        <v>50</v>
      </c>
      <c r="V185" s="22"/>
    </row>
    <row r="186" spans="1:22" s="23" customFormat="1" ht="30" customHeight="1" x14ac:dyDescent="0.25">
      <c r="A186" s="19">
        <v>180</v>
      </c>
      <c r="B186" s="13" t="s">
        <v>288</v>
      </c>
      <c r="C186" s="45" t="s">
        <v>307</v>
      </c>
      <c r="D186" s="13" t="s">
        <v>135</v>
      </c>
      <c r="E186" s="13" t="s">
        <v>1</v>
      </c>
      <c r="F186" s="45" t="s">
        <v>290</v>
      </c>
      <c r="G186" s="50" t="s">
        <v>291</v>
      </c>
      <c r="H186" s="50" t="s">
        <v>291</v>
      </c>
      <c r="I186" s="24">
        <v>50000</v>
      </c>
      <c r="J186" s="24">
        <v>1651.48</v>
      </c>
      <c r="K186" s="24">
        <v>25</v>
      </c>
      <c r="L186" s="20">
        <f t="shared" si="176"/>
        <v>1435</v>
      </c>
      <c r="M186" s="24">
        <f t="shared" si="193"/>
        <v>3549.9999999999995</v>
      </c>
      <c r="N186" s="24">
        <f t="shared" si="194"/>
        <v>550</v>
      </c>
      <c r="O186" s="24">
        <f t="shared" si="195"/>
        <v>1520</v>
      </c>
      <c r="P186" s="24">
        <f t="shared" si="196"/>
        <v>3545.0000000000005</v>
      </c>
      <c r="Q186" s="24">
        <f t="shared" si="197"/>
        <v>2955</v>
      </c>
      <c r="R186" s="24">
        <f t="shared" si="198"/>
        <v>4631.4799999999996</v>
      </c>
      <c r="S186" s="24">
        <f t="shared" si="199"/>
        <v>7645</v>
      </c>
      <c r="T186" s="24">
        <f t="shared" si="200"/>
        <v>45368.520000000004</v>
      </c>
      <c r="U186" s="21" t="s">
        <v>50</v>
      </c>
      <c r="V186" s="22"/>
    </row>
    <row r="187" spans="1:22" s="23" customFormat="1" ht="30" customHeight="1" x14ac:dyDescent="0.25">
      <c r="A187" s="19">
        <v>181</v>
      </c>
      <c r="B187" s="13" t="s">
        <v>139</v>
      </c>
      <c r="C187" s="45" t="s">
        <v>308</v>
      </c>
      <c r="D187" s="13" t="s">
        <v>137</v>
      </c>
      <c r="E187" s="13" t="s">
        <v>109</v>
      </c>
      <c r="F187" s="45" t="s">
        <v>290</v>
      </c>
      <c r="G187" s="50" t="s">
        <v>291</v>
      </c>
      <c r="H187" s="50" t="s">
        <v>291</v>
      </c>
      <c r="I187" s="24">
        <v>45000</v>
      </c>
      <c r="J187" s="24">
        <v>945.81</v>
      </c>
      <c r="K187" s="24">
        <v>25</v>
      </c>
      <c r="L187" s="20">
        <f t="shared" si="176"/>
        <v>1291.5</v>
      </c>
      <c r="M187" s="24">
        <f t="shared" si="193"/>
        <v>3194.9999999999995</v>
      </c>
      <c r="N187" s="24">
        <f t="shared" si="194"/>
        <v>495.00000000000006</v>
      </c>
      <c r="O187" s="24">
        <f t="shared" si="195"/>
        <v>1368</v>
      </c>
      <c r="P187" s="24">
        <f t="shared" si="196"/>
        <v>3190.5</v>
      </c>
      <c r="Q187" s="24">
        <f t="shared" si="197"/>
        <v>2659.5</v>
      </c>
      <c r="R187" s="24">
        <f t="shared" si="198"/>
        <v>3630.31</v>
      </c>
      <c r="S187" s="24">
        <f t="shared" si="199"/>
        <v>6880.5</v>
      </c>
      <c r="T187" s="24">
        <f t="shared" si="200"/>
        <v>41369.69</v>
      </c>
      <c r="U187" s="21" t="s">
        <v>50</v>
      </c>
      <c r="V187" s="22"/>
    </row>
    <row r="188" spans="1:22" s="23" customFormat="1" ht="30" customHeight="1" x14ac:dyDescent="0.25">
      <c r="A188" s="19">
        <v>182</v>
      </c>
      <c r="B188" s="13" t="s">
        <v>140</v>
      </c>
      <c r="C188" s="45" t="s">
        <v>308</v>
      </c>
      <c r="D188" s="13" t="s">
        <v>137</v>
      </c>
      <c r="E188" s="13" t="s">
        <v>48</v>
      </c>
      <c r="F188" s="45" t="s">
        <v>290</v>
      </c>
      <c r="G188" s="50" t="s">
        <v>291</v>
      </c>
      <c r="H188" s="50" t="s">
        <v>291</v>
      </c>
      <c r="I188" s="24">
        <v>41000</v>
      </c>
      <c r="J188" s="24">
        <v>583.79</v>
      </c>
      <c r="K188" s="24">
        <v>25</v>
      </c>
      <c r="L188" s="20">
        <f t="shared" si="176"/>
        <v>1176.7</v>
      </c>
      <c r="M188" s="24">
        <f t="shared" si="193"/>
        <v>2910.9999999999995</v>
      </c>
      <c r="N188" s="24">
        <f t="shared" si="194"/>
        <v>451.00000000000006</v>
      </c>
      <c r="O188" s="24">
        <f t="shared" si="195"/>
        <v>1246.4000000000001</v>
      </c>
      <c r="P188" s="24">
        <f t="shared" si="196"/>
        <v>2906.9</v>
      </c>
      <c r="Q188" s="24">
        <f t="shared" si="197"/>
        <v>2423.1000000000004</v>
      </c>
      <c r="R188" s="24">
        <f t="shared" si="198"/>
        <v>3031.8900000000003</v>
      </c>
      <c r="S188" s="24">
        <f t="shared" si="199"/>
        <v>6268.9</v>
      </c>
      <c r="T188" s="24">
        <f t="shared" si="200"/>
        <v>37968.11</v>
      </c>
      <c r="U188" s="21" t="s">
        <v>50</v>
      </c>
      <c r="V188" s="22"/>
    </row>
    <row r="189" spans="1:22" s="23" customFormat="1" ht="30" customHeight="1" x14ac:dyDescent="0.25">
      <c r="A189" s="19">
        <v>183</v>
      </c>
      <c r="B189" s="13" t="s">
        <v>141</v>
      </c>
      <c r="C189" s="45" t="s">
        <v>307</v>
      </c>
      <c r="D189" s="13" t="s">
        <v>137</v>
      </c>
      <c r="E189" s="13" t="s">
        <v>109</v>
      </c>
      <c r="F189" s="45" t="s">
        <v>290</v>
      </c>
      <c r="G189" s="50" t="s">
        <v>291</v>
      </c>
      <c r="H189" s="50" t="s">
        <v>291</v>
      </c>
      <c r="I189" s="24">
        <v>45000</v>
      </c>
      <c r="J189" s="24">
        <v>1148.33</v>
      </c>
      <c r="K189" s="24">
        <v>25</v>
      </c>
      <c r="L189" s="20">
        <f t="shared" si="176"/>
        <v>1291.5</v>
      </c>
      <c r="M189" s="24">
        <f t="shared" si="193"/>
        <v>3194.9999999999995</v>
      </c>
      <c r="N189" s="24">
        <f t="shared" si="194"/>
        <v>495.00000000000006</v>
      </c>
      <c r="O189" s="24">
        <f t="shared" si="195"/>
        <v>1368</v>
      </c>
      <c r="P189" s="24">
        <f t="shared" si="196"/>
        <v>3190.5</v>
      </c>
      <c r="Q189" s="24">
        <f t="shared" si="197"/>
        <v>2659.5</v>
      </c>
      <c r="R189" s="24">
        <f t="shared" si="198"/>
        <v>3832.83</v>
      </c>
      <c r="S189" s="24">
        <f t="shared" si="199"/>
        <v>6880.5</v>
      </c>
      <c r="T189" s="24">
        <f t="shared" si="200"/>
        <v>41167.17</v>
      </c>
      <c r="U189" s="21" t="s">
        <v>50</v>
      </c>
      <c r="V189" s="22"/>
    </row>
    <row r="190" spans="1:22" s="23" customFormat="1" ht="30" customHeight="1" x14ac:dyDescent="0.25">
      <c r="A190" s="19">
        <v>184</v>
      </c>
      <c r="B190" s="13" t="s">
        <v>192</v>
      </c>
      <c r="C190" s="45" t="s">
        <v>308</v>
      </c>
      <c r="D190" s="13" t="s">
        <v>137</v>
      </c>
      <c r="E190" s="13" t="s">
        <v>109</v>
      </c>
      <c r="F190" s="45" t="s">
        <v>290</v>
      </c>
      <c r="G190" s="50" t="s">
        <v>291</v>
      </c>
      <c r="H190" s="50" t="s">
        <v>291</v>
      </c>
      <c r="I190" s="24">
        <v>45000</v>
      </c>
      <c r="J190" s="24">
        <v>1148.33</v>
      </c>
      <c r="K190" s="24">
        <v>25</v>
      </c>
      <c r="L190" s="20">
        <f t="shared" si="176"/>
        <v>1291.5</v>
      </c>
      <c r="M190" s="24">
        <f t="shared" si="193"/>
        <v>3194.9999999999995</v>
      </c>
      <c r="N190" s="24">
        <f t="shared" si="194"/>
        <v>495.00000000000006</v>
      </c>
      <c r="O190" s="24">
        <f t="shared" si="195"/>
        <v>1368</v>
      </c>
      <c r="P190" s="24">
        <f t="shared" si="196"/>
        <v>3190.5</v>
      </c>
      <c r="Q190" s="24">
        <f t="shared" si="197"/>
        <v>2659.5</v>
      </c>
      <c r="R190" s="24">
        <f t="shared" si="198"/>
        <v>3832.83</v>
      </c>
      <c r="S190" s="24">
        <f t="shared" si="199"/>
        <v>6880.5</v>
      </c>
      <c r="T190" s="24">
        <f t="shared" si="200"/>
        <v>41167.17</v>
      </c>
      <c r="U190" s="21" t="s">
        <v>50</v>
      </c>
      <c r="V190" s="22"/>
    </row>
    <row r="191" spans="1:22" s="23" customFormat="1" ht="30" customHeight="1" x14ac:dyDescent="0.25">
      <c r="A191" s="19">
        <v>185</v>
      </c>
      <c r="B191" s="13" t="s">
        <v>198</v>
      </c>
      <c r="C191" s="45" t="s">
        <v>308</v>
      </c>
      <c r="D191" s="13" t="s">
        <v>137</v>
      </c>
      <c r="E191" s="13" t="s">
        <v>1</v>
      </c>
      <c r="F191" s="45" t="s">
        <v>290</v>
      </c>
      <c r="G191" s="50" t="s">
        <v>291</v>
      </c>
      <c r="H191" s="50" t="s">
        <v>291</v>
      </c>
      <c r="I191" s="24">
        <v>50000</v>
      </c>
      <c r="J191" s="24">
        <v>1448.96</v>
      </c>
      <c r="K191" s="24">
        <v>25</v>
      </c>
      <c r="L191" s="20">
        <f t="shared" si="176"/>
        <v>1435</v>
      </c>
      <c r="M191" s="24">
        <f t="shared" si="193"/>
        <v>3549.9999999999995</v>
      </c>
      <c r="N191" s="24">
        <f t="shared" si="194"/>
        <v>550</v>
      </c>
      <c r="O191" s="24">
        <f t="shared" si="195"/>
        <v>1520</v>
      </c>
      <c r="P191" s="24">
        <f t="shared" si="196"/>
        <v>3545.0000000000005</v>
      </c>
      <c r="Q191" s="24">
        <f t="shared" si="197"/>
        <v>2955</v>
      </c>
      <c r="R191" s="24">
        <f t="shared" si="198"/>
        <v>4428.96</v>
      </c>
      <c r="S191" s="24">
        <f t="shared" si="199"/>
        <v>7645</v>
      </c>
      <c r="T191" s="24">
        <f t="shared" si="200"/>
        <v>45571.040000000001</v>
      </c>
      <c r="U191" s="21" t="s">
        <v>50</v>
      </c>
      <c r="V191" s="22"/>
    </row>
    <row r="192" spans="1:22" s="23" customFormat="1" ht="30" customHeight="1" x14ac:dyDescent="0.25">
      <c r="A192" s="19">
        <v>186</v>
      </c>
      <c r="B192" s="13" t="s">
        <v>193</v>
      </c>
      <c r="C192" s="45" t="s">
        <v>308</v>
      </c>
      <c r="D192" s="13" t="s">
        <v>137</v>
      </c>
      <c r="E192" s="13" t="s">
        <v>109</v>
      </c>
      <c r="F192" s="45" t="s">
        <v>290</v>
      </c>
      <c r="G192" s="50" t="s">
        <v>291</v>
      </c>
      <c r="H192" s="50" t="s">
        <v>291</v>
      </c>
      <c r="I192" s="24">
        <v>45000</v>
      </c>
      <c r="J192" s="24">
        <v>1148.33</v>
      </c>
      <c r="K192" s="24">
        <v>25</v>
      </c>
      <c r="L192" s="20">
        <f t="shared" si="176"/>
        <v>1291.5</v>
      </c>
      <c r="M192" s="24">
        <f t="shared" si="193"/>
        <v>3194.9999999999995</v>
      </c>
      <c r="N192" s="24">
        <f t="shared" si="194"/>
        <v>495.00000000000006</v>
      </c>
      <c r="O192" s="24">
        <f t="shared" si="195"/>
        <v>1368</v>
      </c>
      <c r="P192" s="24">
        <f t="shared" si="196"/>
        <v>3190.5</v>
      </c>
      <c r="Q192" s="24">
        <f t="shared" si="197"/>
        <v>2659.5</v>
      </c>
      <c r="R192" s="24">
        <f t="shared" si="198"/>
        <v>3832.83</v>
      </c>
      <c r="S192" s="24">
        <f t="shared" si="199"/>
        <v>6880.5</v>
      </c>
      <c r="T192" s="24">
        <f t="shared" si="200"/>
        <v>41167.17</v>
      </c>
      <c r="U192" s="21" t="s">
        <v>50</v>
      </c>
      <c r="V192" s="22"/>
    </row>
    <row r="193" spans="1:72" s="23" customFormat="1" ht="30" customHeight="1" x14ac:dyDescent="0.25">
      <c r="A193" s="19">
        <v>187</v>
      </c>
      <c r="B193" s="13" t="s">
        <v>253</v>
      </c>
      <c r="C193" s="45" t="s">
        <v>308</v>
      </c>
      <c r="D193" s="13" t="s">
        <v>137</v>
      </c>
      <c r="E193" s="13" t="s">
        <v>48</v>
      </c>
      <c r="F193" s="45" t="s">
        <v>290</v>
      </c>
      <c r="G193" s="50" t="s">
        <v>291</v>
      </c>
      <c r="H193" s="50" t="s">
        <v>291</v>
      </c>
      <c r="I193" s="24">
        <v>41000</v>
      </c>
      <c r="J193" s="24">
        <v>583.79</v>
      </c>
      <c r="K193" s="24">
        <v>25</v>
      </c>
      <c r="L193" s="20">
        <f t="shared" si="176"/>
        <v>1176.7</v>
      </c>
      <c r="M193" s="24">
        <f t="shared" si="193"/>
        <v>2910.9999999999995</v>
      </c>
      <c r="N193" s="24">
        <f t="shared" si="194"/>
        <v>451.00000000000006</v>
      </c>
      <c r="O193" s="24">
        <f t="shared" si="195"/>
        <v>1246.4000000000001</v>
      </c>
      <c r="P193" s="24">
        <f t="shared" si="196"/>
        <v>2906.9</v>
      </c>
      <c r="Q193" s="24">
        <f t="shared" si="197"/>
        <v>2423.1000000000004</v>
      </c>
      <c r="R193" s="24">
        <f t="shared" si="198"/>
        <v>3031.8900000000003</v>
      </c>
      <c r="S193" s="24">
        <f t="shared" si="199"/>
        <v>6268.9</v>
      </c>
      <c r="T193" s="24">
        <f t="shared" si="200"/>
        <v>37968.11</v>
      </c>
      <c r="U193" s="21" t="s">
        <v>50</v>
      </c>
      <c r="V193" s="22"/>
    </row>
    <row r="194" spans="1:72" s="23" customFormat="1" ht="30" customHeight="1" x14ac:dyDescent="0.25">
      <c r="A194" s="19">
        <v>188</v>
      </c>
      <c r="B194" s="13" t="s">
        <v>289</v>
      </c>
      <c r="C194" s="45" t="s">
        <v>308</v>
      </c>
      <c r="D194" s="13" t="s">
        <v>137</v>
      </c>
      <c r="E194" s="13" t="s">
        <v>105</v>
      </c>
      <c r="F194" s="45" t="s">
        <v>290</v>
      </c>
      <c r="G194" s="50" t="s">
        <v>291</v>
      </c>
      <c r="H194" s="50" t="s">
        <v>291</v>
      </c>
      <c r="I194" s="24">
        <v>42000</v>
      </c>
      <c r="J194" s="24">
        <v>724.92</v>
      </c>
      <c r="K194" s="24">
        <v>25</v>
      </c>
      <c r="L194" s="20">
        <f t="shared" si="176"/>
        <v>1205.4000000000001</v>
      </c>
      <c r="M194" s="24">
        <f t="shared" si="193"/>
        <v>2981.9999999999995</v>
      </c>
      <c r="N194" s="24">
        <f t="shared" si="194"/>
        <v>462.00000000000006</v>
      </c>
      <c r="O194" s="24">
        <f t="shared" si="195"/>
        <v>1276.8</v>
      </c>
      <c r="P194" s="24">
        <f t="shared" si="196"/>
        <v>2977.8</v>
      </c>
      <c r="Q194" s="24">
        <f t="shared" si="197"/>
        <v>2482.1999999999998</v>
      </c>
      <c r="R194" s="24">
        <f t="shared" si="198"/>
        <v>3232.12</v>
      </c>
      <c r="S194" s="24">
        <f t="shared" si="199"/>
        <v>6421.7999999999993</v>
      </c>
      <c r="T194" s="24">
        <f t="shared" si="200"/>
        <v>38767.879999999997</v>
      </c>
      <c r="U194" s="21" t="s">
        <v>50</v>
      </c>
      <c r="V194" s="22"/>
    </row>
    <row r="195" spans="1:72" s="23" customFormat="1" ht="30" customHeight="1" x14ac:dyDescent="0.25">
      <c r="A195" s="19">
        <v>189</v>
      </c>
      <c r="B195" s="13" t="s">
        <v>316</v>
      </c>
      <c r="C195" s="45" t="s">
        <v>307</v>
      </c>
      <c r="D195" s="13" t="s">
        <v>208</v>
      </c>
      <c r="E195" s="13" t="s">
        <v>1</v>
      </c>
      <c r="F195" s="45" t="s">
        <v>290</v>
      </c>
      <c r="G195" s="50" t="s">
        <v>291</v>
      </c>
      <c r="H195" s="50" t="s">
        <v>291</v>
      </c>
      <c r="I195" s="24">
        <v>50000</v>
      </c>
      <c r="J195" s="24">
        <v>1854</v>
      </c>
      <c r="K195" s="24">
        <v>25</v>
      </c>
      <c r="L195" s="20">
        <f t="shared" si="176"/>
        <v>1435</v>
      </c>
      <c r="M195" s="24">
        <f t="shared" si="193"/>
        <v>3549.9999999999995</v>
      </c>
      <c r="N195" s="24">
        <f t="shared" si="194"/>
        <v>550</v>
      </c>
      <c r="O195" s="24">
        <f t="shared" si="195"/>
        <v>1520</v>
      </c>
      <c r="P195" s="24">
        <f t="shared" si="196"/>
        <v>3545.0000000000005</v>
      </c>
      <c r="Q195" s="24">
        <f t="shared" si="197"/>
        <v>2955</v>
      </c>
      <c r="R195" s="24">
        <f t="shared" si="198"/>
        <v>4834</v>
      </c>
      <c r="S195" s="24">
        <f t="shared" si="199"/>
        <v>7645</v>
      </c>
      <c r="T195" s="24">
        <f t="shared" si="200"/>
        <v>45166</v>
      </c>
      <c r="U195" s="21" t="s">
        <v>50</v>
      </c>
      <c r="V195" s="22"/>
    </row>
    <row r="196" spans="1:72" s="23" customFormat="1" ht="30" customHeight="1" x14ac:dyDescent="0.25">
      <c r="A196" s="19">
        <v>190</v>
      </c>
      <c r="B196" s="13" t="s">
        <v>143</v>
      </c>
      <c r="C196" s="45" t="s">
        <v>308</v>
      </c>
      <c r="D196" s="13" t="s">
        <v>142</v>
      </c>
      <c r="E196" s="13" t="s">
        <v>109</v>
      </c>
      <c r="F196" s="45" t="s">
        <v>290</v>
      </c>
      <c r="G196" s="50" t="s">
        <v>291</v>
      </c>
      <c r="H196" s="50" t="s">
        <v>291</v>
      </c>
      <c r="I196" s="24">
        <v>45000</v>
      </c>
      <c r="J196" s="24">
        <v>1148.33</v>
      </c>
      <c r="K196" s="24">
        <v>25</v>
      </c>
      <c r="L196" s="20">
        <f t="shared" si="176"/>
        <v>1291.5</v>
      </c>
      <c r="M196" s="24">
        <f t="shared" si="193"/>
        <v>3194.9999999999995</v>
      </c>
      <c r="N196" s="24">
        <f t="shared" si="194"/>
        <v>495.00000000000006</v>
      </c>
      <c r="O196" s="24">
        <f t="shared" si="195"/>
        <v>1368</v>
      </c>
      <c r="P196" s="24">
        <f t="shared" si="196"/>
        <v>3190.5</v>
      </c>
      <c r="Q196" s="24">
        <f t="shared" si="197"/>
        <v>2659.5</v>
      </c>
      <c r="R196" s="24">
        <f t="shared" si="198"/>
        <v>3832.83</v>
      </c>
      <c r="S196" s="24">
        <f t="shared" si="199"/>
        <v>6880.5</v>
      </c>
      <c r="T196" s="24">
        <f t="shared" si="200"/>
        <v>41167.17</v>
      </c>
      <c r="U196" s="21" t="s">
        <v>50</v>
      </c>
      <c r="V196" s="22"/>
    </row>
    <row r="197" spans="1:72" s="23" customFormat="1" ht="30" customHeight="1" x14ac:dyDescent="0.25">
      <c r="A197" s="19">
        <v>191</v>
      </c>
      <c r="B197" s="13" t="s">
        <v>338</v>
      </c>
      <c r="C197" s="45" t="s">
        <v>308</v>
      </c>
      <c r="D197" s="13" t="s">
        <v>229</v>
      </c>
      <c r="E197" s="13" t="s">
        <v>231</v>
      </c>
      <c r="F197" s="45" t="s">
        <v>290</v>
      </c>
      <c r="G197" s="50" t="s">
        <v>291</v>
      </c>
      <c r="H197" s="50" t="s">
        <v>291</v>
      </c>
      <c r="I197" s="24">
        <v>45000</v>
      </c>
      <c r="J197" s="24">
        <v>1148.33</v>
      </c>
      <c r="K197" s="24">
        <v>25</v>
      </c>
      <c r="L197" s="20">
        <f>I197*2.87%</f>
        <v>1291.5</v>
      </c>
      <c r="M197" s="24">
        <f>I197*7.1%</f>
        <v>3194.9999999999995</v>
      </c>
      <c r="N197" s="24">
        <f>I197*1.1%</f>
        <v>495.00000000000006</v>
      </c>
      <c r="O197" s="24">
        <f>I197*3.04%</f>
        <v>1368</v>
      </c>
      <c r="P197" s="24">
        <f>I197*7.09%</f>
        <v>3190.5</v>
      </c>
      <c r="Q197" s="24">
        <f>+L197+O197</f>
        <v>2659.5</v>
      </c>
      <c r="R197" s="24">
        <f>SUM(J197+K197+L197+O197)</f>
        <v>3832.83</v>
      </c>
      <c r="S197" s="24">
        <f>SUM(M197+N197+P197)</f>
        <v>6880.5</v>
      </c>
      <c r="T197" s="24">
        <f>I197-R197</f>
        <v>41167.17</v>
      </c>
      <c r="U197" s="21" t="s">
        <v>50</v>
      </c>
      <c r="V197" s="22"/>
    </row>
    <row r="198" spans="1:72" s="23" customFormat="1" ht="30" customHeight="1" x14ac:dyDescent="0.25">
      <c r="A198" s="19">
        <v>192</v>
      </c>
      <c r="B198" s="13" t="s">
        <v>144</v>
      </c>
      <c r="C198" s="45" t="s">
        <v>308</v>
      </c>
      <c r="D198" s="13" t="s">
        <v>142</v>
      </c>
      <c r="E198" s="13" t="s">
        <v>109</v>
      </c>
      <c r="F198" s="45" t="s">
        <v>290</v>
      </c>
      <c r="G198" s="50" t="s">
        <v>291</v>
      </c>
      <c r="H198" s="50" t="s">
        <v>291</v>
      </c>
      <c r="I198" s="24">
        <v>45000</v>
      </c>
      <c r="J198" s="24">
        <v>1148.33</v>
      </c>
      <c r="K198" s="24">
        <v>25</v>
      </c>
      <c r="L198" s="20">
        <f t="shared" si="176"/>
        <v>1291.5</v>
      </c>
      <c r="M198" s="24">
        <f t="shared" si="193"/>
        <v>3194.9999999999995</v>
      </c>
      <c r="N198" s="24">
        <f t="shared" si="194"/>
        <v>495.00000000000006</v>
      </c>
      <c r="O198" s="24">
        <f t="shared" si="195"/>
        <v>1368</v>
      </c>
      <c r="P198" s="24">
        <f t="shared" si="196"/>
        <v>3190.5</v>
      </c>
      <c r="Q198" s="24">
        <f t="shared" si="197"/>
        <v>2659.5</v>
      </c>
      <c r="R198" s="24">
        <f t="shared" si="198"/>
        <v>3832.83</v>
      </c>
      <c r="S198" s="24">
        <f t="shared" si="199"/>
        <v>6880.5</v>
      </c>
      <c r="T198" s="24">
        <f t="shared" si="200"/>
        <v>41167.17</v>
      </c>
      <c r="U198" s="21" t="s">
        <v>50</v>
      </c>
      <c r="V198" s="22"/>
    </row>
    <row r="199" spans="1:72" s="23" customFormat="1" ht="30" customHeight="1" x14ac:dyDescent="0.25">
      <c r="A199" s="19">
        <v>193</v>
      </c>
      <c r="B199" s="13" t="s">
        <v>194</v>
      </c>
      <c r="C199" s="45" t="s">
        <v>308</v>
      </c>
      <c r="D199" s="13" t="s">
        <v>142</v>
      </c>
      <c r="E199" s="13" t="s">
        <v>109</v>
      </c>
      <c r="F199" s="45" t="s">
        <v>290</v>
      </c>
      <c r="G199" s="50" t="s">
        <v>291</v>
      </c>
      <c r="H199" s="50" t="s">
        <v>291</v>
      </c>
      <c r="I199" s="24">
        <v>45000</v>
      </c>
      <c r="J199" s="24">
        <v>1148.33</v>
      </c>
      <c r="K199" s="24">
        <v>25</v>
      </c>
      <c r="L199" s="20">
        <f t="shared" si="176"/>
        <v>1291.5</v>
      </c>
      <c r="M199" s="24">
        <f t="shared" si="193"/>
        <v>3194.9999999999995</v>
      </c>
      <c r="N199" s="24">
        <f t="shared" si="194"/>
        <v>495.00000000000006</v>
      </c>
      <c r="O199" s="24">
        <f t="shared" si="195"/>
        <v>1368</v>
      </c>
      <c r="P199" s="24">
        <f t="shared" si="196"/>
        <v>3190.5</v>
      </c>
      <c r="Q199" s="24">
        <f t="shared" si="197"/>
        <v>2659.5</v>
      </c>
      <c r="R199" s="24">
        <f t="shared" si="198"/>
        <v>3832.83</v>
      </c>
      <c r="S199" s="24">
        <f t="shared" si="199"/>
        <v>6880.5</v>
      </c>
      <c r="T199" s="24">
        <f t="shared" si="200"/>
        <v>41167.17</v>
      </c>
      <c r="U199" s="21" t="s">
        <v>50</v>
      </c>
      <c r="V199" s="22"/>
    </row>
    <row r="200" spans="1:72" s="23" customFormat="1" ht="30" customHeight="1" x14ac:dyDescent="0.25">
      <c r="A200" s="19">
        <v>194</v>
      </c>
      <c r="B200" s="13" t="s">
        <v>254</v>
      </c>
      <c r="C200" s="45" t="s">
        <v>308</v>
      </c>
      <c r="D200" s="13" t="s">
        <v>142</v>
      </c>
      <c r="E200" s="13" t="s">
        <v>105</v>
      </c>
      <c r="F200" s="45" t="s">
        <v>290</v>
      </c>
      <c r="G200" s="50" t="s">
        <v>291</v>
      </c>
      <c r="H200" s="50" t="s">
        <v>291</v>
      </c>
      <c r="I200" s="24">
        <v>42000</v>
      </c>
      <c r="J200" s="24">
        <v>319.88</v>
      </c>
      <c r="K200" s="24">
        <v>25</v>
      </c>
      <c r="L200" s="20">
        <f t="shared" si="176"/>
        <v>1205.4000000000001</v>
      </c>
      <c r="M200" s="24">
        <f t="shared" si="193"/>
        <v>2981.9999999999995</v>
      </c>
      <c r="N200" s="24">
        <f t="shared" ref="N200:N201" si="201">I200*1.1%</f>
        <v>462.00000000000006</v>
      </c>
      <c r="O200" s="24">
        <f t="shared" ref="O200:O201" si="202">I200*3.04%</f>
        <v>1276.8</v>
      </c>
      <c r="P200" s="24">
        <f t="shared" ref="P200:P201" si="203">I200*7.09%</f>
        <v>2977.8</v>
      </c>
      <c r="Q200" s="24">
        <f t="shared" ref="Q200:Q201" si="204">+L200+O200</f>
        <v>2482.1999999999998</v>
      </c>
      <c r="R200" s="24">
        <f t="shared" ref="R200:R201" si="205">SUM(J200+K200+L200+O200)</f>
        <v>2827.08</v>
      </c>
      <c r="S200" s="24">
        <f t="shared" ref="S200:S201" si="206">SUM(M200+N200+P200)</f>
        <v>6421.7999999999993</v>
      </c>
      <c r="T200" s="24">
        <f t="shared" ref="T200:T201" si="207">I200-R200</f>
        <v>39172.92</v>
      </c>
      <c r="U200" s="21" t="s">
        <v>50</v>
      </c>
      <c r="V200" s="22"/>
    </row>
    <row r="201" spans="1:72" s="23" customFormat="1" ht="30" customHeight="1" x14ac:dyDescent="0.25">
      <c r="A201" s="19">
        <v>195</v>
      </c>
      <c r="B201" s="13" t="s">
        <v>255</v>
      </c>
      <c r="C201" s="45" t="s">
        <v>308</v>
      </c>
      <c r="D201" s="13" t="s">
        <v>142</v>
      </c>
      <c r="E201" s="13" t="s">
        <v>105</v>
      </c>
      <c r="F201" s="45" t="s">
        <v>290</v>
      </c>
      <c r="G201" s="50" t="s">
        <v>291</v>
      </c>
      <c r="H201" s="50" t="s">
        <v>291</v>
      </c>
      <c r="I201" s="24">
        <v>42000</v>
      </c>
      <c r="J201" s="24">
        <v>724.92</v>
      </c>
      <c r="K201" s="24">
        <v>25</v>
      </c>
      <c r="L201" s="20">
        <f t="shared" si="176"/>
        <v>1205.4000000000001</v>
      </c>
      <c r="M201" s="24">
        <f t="shared" si="193"/>
        <v>2981.9999999999995</v>
      </c>
      <c r="N201" s="24">
        <f t="shared" si="201"/>
        <v>462.00000000000006</v>
      </c>
      <c r="O201" s="24">
        <f t="shared" si="202"/>
        <v>1276.8</v>
      </c>
      <c r="P201" s="24">
        <f t="shared" si="203"/>
        <v>2977.8</v>
      </c>
      <c r="Q201" s="24">
        <f t="shared" si="204"/>
        <v>2482.1999999999998</v>
      </c>
      <c r="R201" s="24">
        <f t="shared" si="205"/>
        <v>3232.12</v>
      </c>
      <c r="S201" s="24">
        <f t="shared" si="206"/>
        <v>6421.7999999999993</v>
      </c>
      <c r="T201" s="24">
        <f t="shared" si="207"/>
        <v>38767.879999999997</v>
      </c>
      <c r="U201" s="21" t="s">
        <v>50</v>
      </c>
      <c r="V201" s="22"/>
    </row>
    <row r="202" spans="1:72" s="23" customFormat="1" ht="30" customHeight="1" x14ac:dyDescent="0.25">
      <c r="A202" s="19">
        <v>196</v>
      </c>
      <c r="B202" s="13" t="s">
        <v>146</v>
      </c>
      <c r="C202" s="45" t="s">
        <v>308</v>
      </c>
      <c r="D202" s="13" t="s">
        <v>145</v>
      </c>
      <c r="E202" s="13" t="s">
        <v>109</v>
      </c>
      <c r="F202" s="45" t="s">
        <v>290</v>
      </c>
      <c r="G202" s="50" t="s">
        <v>291</v>
      </c>
      <c r="H202" s="50" t="s">
        <v>291</v>
      </c>
      <c r="I202" s="24">
        <v>45000</v>
      </c>
      <c r="J202" s="24">
        <v>1148.33</v>
      </c>
      <c r="K202" s="24">
        <v>25</v>
      </c>
      <c r="L202" s="20">
        <f t="shared" si="176"/>
        <v>1291.5</v>
      </c>
      <c r="M202" s="24">
        <f t="shared" si="193"/>
        <v>3194.9999999999995</v>
      </c>
      <c r="N202" s="24">
        <f t="shared" ref="N202:N204" si="208">I202*1.1%</f>
        <v>495.00000000000006</v>
      </c>
      <c r="O202" s="24">
        <f t="shared" ref="O202:O204" si="209">I202*3.04%</f>
        <v>1368</v>
      </c>
      <c r="P202" s="24">
        <f t="shared" ref="P202:P204" si="210">I202*7.09%</f>
        <v>3190.5</v>
      </c>
      <c r="Q202" s="24">
        <f t="shared" ref="Q202:Q204" si="211">+L202+O202</f>
        <v>2659.5</v>
      </c>
      <c r="R202" s="24">
        <f t="shared" ref="R202:R204" si="212">SUM(J202+K202+L202+O202)</f>
        <v>3832.83</v>
      </c>
      <c r="S202" s="24">
        <f t="shared" ref="S202:S204" si="213">SUM(M202+N202+P202)</f>
        <v>6880.5</v>
      </c>
      <c r="T202" s="24">
        <f t="shared" ref="T202:T204" si="214">I202-R202</f>
        <v>41167.17</v>
      </c>
      <c r="U202" s="21" t="s">
        <v>50</v>
      </c>
      <c r="V202" s="22"/>
    </row>
    <row r="203" spans="1:72" s="23" customFormat="1" ht="30" customHeight="1" x14ac:dyDescent="0.25">
      <c r="A203" s="19">
        <v>197</v>
      </c>
      <c r="B203" s="13" t="s">
        <v>147</v>
      </c>
      <c r="C203" s="45" t="s">
        <v>308</v>
      </c>
      <c r="D203" s="13" t="s">
        <v>145</v>
      </c>
      <c r="E203" s="13" t="s">
        <v>109</v>
      </c>
      <c r="F203" s="45" t="s">
        <v>290</v>
      </c>
      <c r="G203" s="50" t="s">
        <v>291</v>
      </c>
      <c r="H203" s="50" t="s">
        <v>291</v>
      </c>
      <c r="I203" s="24">
        <v>45000</v>
      </c>
      <c r="J203" s="24">
        <v>540.77</v>
      </c>
      <c r="K203" s="24">
        <v>25</v>
      </c>
      <c r="L203" s="20">
        <f t="shared" si="176"/>
        <v>1291.5</v>
      </c>
      <c r="M203" s="24">
        <f t="shared" si="193"/>
        <v>3194.9999999999995</v>
      </c>
      <c r="N203" s="24">
        <f t="shared" si="208"/>
        <v>495.00000000000006</v>
      </c>
      <c r="O203" s="24">
        <f t="shared" si="209"/>
        <v>1368</v>
      </c>
      <c r="P203" s="24">
        <f t="shared" si="210"/>
        <v>3190.5</v>
      </c>
      <c r="Q203" s="24">
        <f t="shared" si="211"/>
        <v>2659.5</v>
      </c>
      <c r="R203" s="24">
        <f t="shared" si="212"/>
        <v>3225.27</v>
      </c>
      <c r="S203" s="24">
        <f t="shared" si="213"/>
        <v>6880.5</v>
      </c>
      <c r="T203" s="24">
        <f t="shared" si="214"/>
        <v>41774.730000000003</v>
      </c>
      <c r="U203" s="21" t="s">
        <v>50</v>
      </c>
      <c r="V203" s="22"/>
    </row>
    <row r="204" spans="1:72" s="23" customFormat="1" ht="30" customHeight="1" x14ac:dyDescent="0.25">
      <c r="A204" s="19">
        <v>198</v>
      </c>
      <c r="B204" s="13" t="s">
        <v>149</v>
      </c>
      <c r="C204" s="45" t="s">
        <v>307</v>
      </c>
      <c r="D204" s="13" t="s">
        <v>148</v>
      </c>
      <c r="E204" s="13" t="s">
        <v>1</v>
      </c>
      <c r="F204" s="45" t="s">
        <v>290</v>
      </c>
      <c r="G204" s="50" t="s">
        <v>291</v>
      </c>
      <c r="H204" s="50" t="s">
        <v>291</v>
      </c>
      <c r="I204" s="24">
        <v>50000</v>
      </c>
      <c r="J204" s="24">
        <v>1854</v>
      </c>
      <c r="K204" s="24">
        <v>25</v>
      </c>
      <c r="L204" s="20">
        <f t="shared" si="176"/>
        <v>1435</v>
      </c>
      <c r="M204" s="24">
        <f t="shared" si="193"/>
        <v>3549.9999999999995</v>
      </c>
      <c r="N204" s="24">
        <f t="shared" si="208"/>
        <v>550</v>
      </c>
      <c r="O204" s="24">
        <f t="shared" si="209"/>
        <v>1520</v>
      </c>
      <c r="P204" s="24">
        <f t="shared" si="210"/>
        <v>3545.0000000000005</v>
      </c>
      <c r="Q204" s="24">
        <f t="shared" si="211"/>
        <v>2955</v>
      </c>
      <c r="R204" s="24">
        <f t="shared" si="212"/>
        <v>4834</v>
      </c>
      <c r="S204" s="24">
        <f t="shared" si="213"/>
        <v>7645</v>
      </c>
      <c r="T204" s="24">
        <f t="shared" si="214"/>
        <v>45166</v>
      </c>
      <c r="U204" s="21" t="s">
        <v>50</v>
      </c>
      <c r="V204" s="22"/>
    </row>
    <row r="205" spans="1:72" s="25" customFormat="1" ht="30" customHeight="1" x14ac:dyDescent="0.25">
      <c r="A205" s="19">
        <v>199</v>
      </c>
      <c r="B205" s="13" t="s">
        <v>299</v>
      </c>
      <c r="C205" s="45" t="s">
        <v>308</v>
      </c>
      <c r="D205" s="13" t="s">
        <v>300</v>
      </c>
      <c r="E205" s="13" t="s">
        <v>105</v>
      </c>
      <c r="F205" s="45" t="s">
        <v>290</v>
      </c>
      <c r="G205" s="50" t="s">
        <v>291</v>
      </c>
      <c r="H205" s="50" t="s">
        <v>291</v>
      </c>
      <c r="I205" s="24">
        <v>42000</v>
      </c>
      <c r="J205" s="24">
        <v>724.92</v>
      </c>
      <c r="K205" s="24">
        <v>25</v>
      </c>
      <c r="L205" s="20">
        <f t="shared" si="176"/>
        <v>1205.4000000000001</v>
      </c>
      <c r="M205" s="24">
        <f t="shared" ref="M205" si="215">I205*7.1%</f>
        <v>2981.9999999999995</v>
      </c>
      <c r="N205" s="24">
        <f t="shared" ref="N205" si="216">I205*1.1%</f>
        <v>462.00000000000006</v>
      </c>
      <c r="O205" s="24">
        <f t="shared" ref="O205" si="217">I205*3.04%</f>
        <v>1276.8</v>
      </c>
      <c r="P205" s="24">
        <f t="shared" ref="P205" si="218">I205*7.09%</f>
        <v>2977.8</v>
      </c>
      <c r="Q205" s="24">
        <f t="shared" ref="Q205" si="219">+L205+O205</f>
        <v>2482.1999999999998</v>
      </c>
      <c r="R205" s="24">
        <f t="shared" ref="R205" si="220">SUM(J205+K205+L205+O205)</f>
        <v>3232.12</v>
      </c>
      <c r="S205" s="24">
        <f t="shared" ref="S205" si="221">SUM(M205+N205+P205)</f>
        <v>6421.7999999999993</v>
      </c>
      <c r="T205" s="24">
        <f t="shared" ref="T205" si="222">I205-R205</f>
        <v>38767.879999999997</v>
      </c>
      <c r="U205" s="21" t="s">
        <v>50</v>
      </c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</row>
    <row r="206" spans="1:72" s="23" customFormat="1" ht="30" customHeight="1" x14ac:dyDescent="0.25">
      <c r="A206" s="19">
        <v>200</v>
      </c>
      <c r="B206" s="13" t="s">
        <v>270</v>
      </c>
      <c r="C206" s="45" t="s">
        <v>308</v>
      </c>
      <c r="D206" s="13" t="s">
        <v>271</v>
      </c>
      <c r="E206" s="13" t="s">
        <v>1</v>
      </c>
      <c r="F206" s="45" t="s">
        <v>290</v>
      </c>
      <c r="G206" s="50" t="s">
        <v>291</v>
      </c>
      <c r="H206" s="50" t="s">
        <v>291</v>
      </c>
      <c r="I206" s="24">
        <v>50000</v>
      </c>
      <c r="J206" s="24">
        <v>1854</v>
      </c>
      <c r="K206" s="24">
        <v>25</v>
      </c>
      <c r="L206" s="20">
        <f t="shared" si="176"/>
        <v>1435</v>
      </c>
      <c r="M206" s="24">
        <f t="shared" ref="M206:M215" si="223">I206*7.1%</f>
        <v>3549.9999999999995</v>
      </c>
      <c r="N206" s="24">
        <f t="shared" ref="N206:N215" si="224">I206*1.1%</f>
        <v>550</v>
      </c>
      <c r="O206" s="24">
        <f t="shared" ref="O206:O215" si="225">I206*3.04%</f>
        <v>1520</v>
      </c>
      <c r="P206" s="24">
        <f t="shared" ref="P206:P215" si="226">I206*7.09%</f>
        <v>3545.0000000000005</v>
      </c>
      <c r="Q206" s="24">
        <f t="shared" ref="Q206:Q215" si="227">+L206+O206</f>
        <v>2955</v>
      </c>
      <c r="R206" s="24">
        <f t="shared" ref="R206:R214" si="228">SUM(J206+K206+L206+O206)</f>
        <v>4834</v>
      </c>
      <c r="S206" s="24">
        <f t="shared" ref="S206:S215" si="229">SUM(M206+N206+P206)</f>
        <v>7645</v>
      </c>
      <c r="T206" s="24">
        <f t="shared" ref="T206:T214" si="230">I206-R206</f>
        <v>45166</v>
      </c>
      <c r="U206" s="21" t="s">
        <v>50</v>
      </c>
      <c r="V206" s="22"/>
    </row>
    <row r="207" spans="1:72" s="23" customFormat="1" ht="30" customHeight="1" x14ac:dyDescent="0.25">
      <c r="A207" s="19">
        <v>201</v>
      </c>
      <c r="B207" s="13" t="s">
        <v>138</v>
      </c>
      <c r="C207" s="45" t="s">
        <v>308</v>
      </c>
      <c r="D207" s="13" t="s">
        <v>271</v>
      </c>
      <c r="E207" s="13" t="s">
        <v>109</v>
      </c>
      <c r="F207" s="45" t="s">
        <v>290</v>
      </c>
      <c r="G207" s="50" t="s">
        <v>291</v>
      </c>
      <c r="H207" s="50" t="s">
        <v>291</v>
      </c>
      <c r="I207" s="24">
        <v>45000</v>
      </c>
      <c r="J207" s="24">
        <v>1148.33</v>
      </c>
      <c r="K207" s="24">
        <v>25</v>
      </c>
      <c r="L207" s="20">
        <f t="shared" si="176"/>
        <v>1291.5</v>
      </c>
      <c r="M207" s="24">
        <f>I207*7.1%</f>
        <v>3194.9999999999995</v>
      </c>
      <c r="N207" s="24">
        <f>I207*1.1%</f>
        <v>495.00000000000006</v>
      </c>
      <c r="O207" s="24">
        <f>I207*3.04%</f>
        <v>1368</v>
      </c>
      <c r="P207" s="24">
        <f>I207*7.09%</f>
        <v>3190.5</v>
      </c>
      <c r="Q207" s="24">
        <f>+L207+O207</f>
        <v>2659.5</v>
      </c>
      <c r="R207" s="24">
        <f>SUM(J207+K207+L207+O207)</f>
        <v>3832.83</v>
      </c>
      <c r="S207" s="24">
        <f>SUM(M207+N207+P207)</f>
        <v>6880.5</v>
      </c>
      <c r="T207" s="24">
        <f>I207-R207</f>
        <v>41167.17</v>
      </c>
      <c r="U207" s="21" t="s">
        <v>50</v>
      </c>
      <c r="V207" s="22"/>
    </row>
    <row r="208" spans="1:72" s="23" customFormat="1" ht="30" customHeight="1" x14ac:dyDescent="0.25">
      <c r="A208" s="19">
        <v>202</v>
      </c>
      <c r="B208" s="13" t="s">
        <v>23</v>
      </c>
      <c r="C208" s="45" t="s">
        <v>307</v>
      </c>
      <c r="D208" s="13" t="s">
        <v>150</v>
      </c>
      <c r="E208" s="13" t="s">
        <v>22</v>
      </c>
      <c r="F208" s="45" t="s">
        <v>290</v>
      </c>
      <c r="G208" s="50" t="s">
        <v>291</v>
      </c>
      <c r="H208" s="50" t="s">
        <v>291</v>
      </c>
      <c r="I208" s="24">
        <v>190000</v>
      </c>
      <c r="J208" s="24">
        <v>33483.67</v>
      </c>
      <c r="K208" s="24">
        <v>25</v>
      </c>
      <c r="L208" s="20">
        <f>I208*2.87%</f>
        <v>5453</v>
      </c>
      <c r="M208" s="24">
        <f t="shared" ref="M208" si="231">I208*7.1%</f>
        <v>13489.999999999998</v>
      </c>
      <c r="N208" s="24">
        <f t="shared" ref="N208" si="232">I208*1.1%</f>
        <v>2090</v>
      </c>
      <c r="O208" s="24">
        <v>4943.8</v>
      </c>
      <c r="P208" s="24">
        <f t="shared" ref="P208" si="233">I208*7.09%</f>
        <v>13471</v>
      </c>
      <c r="Q208" s="24">
        <f t="shared" ref="Q208" si="234">+L208+O208</f>
        <v>10396.799999999999</v>
      </c>
      <c r="R208" s="24">
        <f t="shared" ref="R208" si="235">SUM(J208+K208+L208+O208)</f>
        <v>43905.47</v>
      </c>
      <c r="S208" s="24">
        <f t="shared" ref="S208" si="236">SUM(M208+N208+P208)</f>
        <v>29051</v>
      </c>
      <c r="T208" s="24">
        <f t="shared" ref="T208" si="237">I208-R208</f>
        <v>146094.53</v>
      </c>
      <c r="U208" s="21" t="s">
        <v>50</v>
      </c>
      <c r="V208" s="22"/>
    </row>
    <row r="209" spans="1:22" s="23" customFormat="1" ht="30" customHeight="1" x14ac:dyDescent="0.25">
      <c r="A209" s="19">
        <v>203</v>
      </c>
      <c r="B209" s="13" t="s">
        <v>256</v>
      </c>
      <c r="C209" s="45" t="s">
        <v>307</v>
      </c>
      <c r="D209" s="13" t="s">
        <v>150</v>
      </c>
      <c r="E209" s="13" t="s">
        <v>219</v>
      </c>
      <c r="F209" s="45" t="s">
        <v>290</v>
      </c>
      <c r="G209" s="50" t="s">
        <v>291</v>
      </c>
      <c r="H209" s="50" t="s">
        <v>291</v>
      </c>
      <c r="I209" s="24">
        <v>50000</v>
      </c>
      <c r="J209" s="24">
        <v>1854</v>
      </c>
      <c r="K209" s="24">
        <v>25</v>
      </c>
      <c r="L209" s="20">
        <f t="shared" si="176"/>
        <v>1435</v>
      </c>
      <c r="M209" s="24">
        <f t="shared" si="223"/>
        <v>3549.9999999999995</v>
      </c>
      <c r="N209" s="24">
        <f t="shared" si="224"/>
        <v>550</v>
      </c>
      <c r="O209" s="24">
        <f t="shared" si="225"/>
        <v>1520</v>
      </c>
      <c r="P209" s="24">
        <f t="shared" si="226"/>
        <v>3545.0000000000005</v>
      </c>
      <c r="Q209" s="24">
        <f t="shared" si="227"/>
        <v>2955</v>
      </c>
      <c r="R209" s="24">
        <f t="shared" si="228"/>
        <v>4834</v>
      </c>
      <c r="S209" s="24">
        <f t="shared" si="229"/>
        <v>7645</v>
      </c>
      <c r="T209" s="24">
        <f t="shared" si="230"/>
        <v>45166</v>
      </c>
      <c r="U209" s="21" t="s">
        <v>50</v>
      </c>
      <c r="V209" s="22"/>
    </row>
    <row r="210" spans="1:22" s="23" customFormat="1" ht="30" customHeight="1" x14ac:dyDescent="0.25">
      <c r="A210" s="19">
        <v>204</v>
      </c>
      <c r="B210" s="13" t="s">
        <v>344</v>
      </c>
      <c r="C210" s="45" t="s">
        <v>307</v>
      </c>
      <c r="D210" s="13" t="s">
        <v>150</v>
      </c>
      <c r="E210" s="13" t="s">
        <v>48</v>
      </c>
      <c r="F210" s="45" t="s">
        <v>290</v>
      </c>
      <c r="G210" s="50" t="s">
        <v>291</v>
      </c>
      <c r="H210" s="50" t="s">
        <v>291</v>
      </c>
      <c r="I210" s="24">
        <v>45000</v>
      </c>
      <c r="J210" s="24">
        <v>1148.33</v>
      </c>
      <c r="K210" s="24">
        <v>25</v>
      </c>
      <c r="L210" s="20">
        <f t="shared" si="176"/>
        <v>1291.5</v>
      </c>
      <c r="M210" s="24">
        <f t="shared" si="223"/>
        <v>3194.9999999999995</v>
      </c>
      <c r="N210" s="24">
        <f t="shared" si="224"/>
        <v>495.00000000000006</v>
      </c>
      <c r="O210" s="24">
        <f t="shared" si="225"/>
        <v>1368</v>
      </c>
      <c r="P210" s="24">
        <f t="shared" si="226"/>
        <v>3190.5</v>
      </c>
      <c r="Q210" s="24">
        <f t="shared" si="227"/>
        <v>2659.5</v>
      </c>
      <c r="R210" s="24">
        <f t="shared" si="228"/>
        <v>3832.83</v>
      </c>
      <c r="S210" s="24">
        <f t="shared" si="229"/>
        <v>6880.5</v>
      </c>
      <c r="T210" s="24">
        <f t="shared" si="230"/>
        <v>41167.17</v>
      </c>
      <c r="U210" s="21" t="s">
        <v>50</v>
      </c>
      <c r="V210" s="22"/>
    </row>
    <row r="211" spans="1:22" s="23" customFormat="1" ht="30" customHeight="1" x14ac:dyDescent="0.25">
      <c r="A211" s="19">
        <v>205</v>
      </c>
      <c r="B211" s="13" t="s">
        <v>348</v>
      </c>
      <c r="C211" s="45" t="s">
        <v>308</v>
      </c>
      <c r="D211" s="13" t="s">
        <v>150</v>
      </c>
      <c r="E211" s="13" t="s">
        <v>48</v>
      </c>
      <c r="F211" s="45" t="s">
        <v>290</v>
      </c>
      <c r="G211" s="50" t="s">
        <v>291</v>
      </c>
      <c r="H211" s="50" t="s">
        <v>291</v>
      </c>
      <c r="I211" s="24">
        <v>60000</v>
      </c>
      <c r="J211" s="24">
        <v>3486.68</v>
      </c>
      <c r="K211" s="24">
        <v>25</v>
      </c>
      <c r="L211" s="20">
        <f t="shared" si="176"/>
        <v>1722</v>
      </c>
      <c r="M211" s="24">
        <f t="shared" si="223"/>
        <v>4260</v>
      </c>
      <c r="N211" s="24">
        <f t="shared" si="224"/>
        <v>660.00000000000011</v>
      </c>
      <c r="O211" s="24">
        <f t="shared" si="225"/>
        <v>1824</v>
      </c>
      <c r="P211" s="24">
        <f t="shared" si="226"/>
        <v>4254</v>
      </c>
      <c r="Q211" s="24">
        <f t="shared" si="227"/>
        <v>3546</v>
      </c>
      <c r="R211" s="24">
        <f t="shared" si="228"/>
        <v>7057.68</v>
      </c>
      <c r="S211" s="24">
        <f t="shared" si="229"/>
        <v>9174</v>
      </c>
      <c r="T211" s="24">
        <f t="shared" si="230"/>
        <v>52942.32</v>
      </c>
      <c r="U211" s="21"/>
      <c r="V211" s="22"/>
    </row>
    <row r="212" spans="1:22" s="23" customFormat="1" ht="30" customHeight="1" x14ac:dyDescent="0.25">
      <c r="A212" s="19">
        <v>206</v>
      </c>
      <c r="B212" s="13" t="s">
        <v>330</v>
      </c>
      <c r="C212" s="45" t="s">
        <v>307</v>
      </c>
      <c r="D212" s="13" t="s">
        <v>353</v>
      </c>
      <c r="E212" s="13" t="s">
        <v>334</v>
      </c>
      <c r="F212" s="45" t="s">
        <v>290</v>
      </c>
      <c r="G212" s="50" t="s">
        <v>291</v>
      </c>
      <c r="H212" s="50" t="s">
        <v>291</v>
      </c>
      <c r="I212" s="24">
        <v>50000</v>
      </c>
      <c r="J212" s="24">
        <v>1854</v>
      </c>
      <c r="K212" s="24">
        <v>25</v>
      </c>
      <c r="L212" s="20">
        <f>I212*2.87%</f>
        <v>1435</v>
      </c>
      <c r="M212" s="24">
        <f>I212*7.1%</f>
        <v>3549.9999999999995</v>
      </c>
      <c r="N212" s="24">
        <f>I212*1.1%</f>
        <v>550</v>
      </c>
      <c r="O212" s="24">
        <f>I212*3.04%</f>
        <v>1520</v>
      </c>
      <c r="P212" s="24">
        <f>I212*7.09%</f>
        <v>3545.0000000000005</v>
      </c>
      <c r="Q212" s="24">
        <f>+L212+O212</f>
        <v>2955</v>
      </c>
      <c r="R212" s="24">
        <f>SUM(J212+K212+L212+O212)</f>
        <v>4834</v>
      </c>
      <c r="S212" s="24">
        <f>SUM(M212+N212+P212)</f>
        <v>7645</v>
      </c>
      <c r="T212" s="24">
        <f>I212-R212</f>
        <v>45166</v>
      </c>
      <c r="U212" s="21" t="s">
        <v>50</v>
      </c>
      <c r="V212" s="22"/>
    </row>
    <row r="213" spans="1:22" s="23" customFormat="1" ht="30" customHeight="1" x14ac:dyDescent="0.25">
      <c r="A213" s="19">
        <v>207</v>
      </c>
      <c r="B213" s="13" t="s">
        <v>151</v>
      </c>
      <c r="C213" s="45" t="s">
        <v>307</v>
      </c>
      <c r="D213" s="13" t="s">
        <v>150</v>
      </c>
      <c r="E213" s="13" t="s">
        <v>48</v>
      </c>
      <c r="F213" s="45" t="s">
        <v>290</v>
      </c>
      <c r="G213" s="50" t="s">
        <v>291</v>
      </c>
      <c r="H213" s="50" t="s">
        <v>291</v>
      </c>
      <c r="I213" s="24">
        <v>41000</v>
      </c>
      <c r="J213" s="24">
        <v>583.79</v>
      </c>
      <c r="K213" s="24">
        <v>25</v>
      </c>
      <c r="L213" s="20">
        <f t="shared" si="176"/>
        <v>1176.7</v>
      </c>
      <c r="M213" s="24">
        <f t="shared" si="223"/>
        <v>2910.9999999999995</v>
      </c>
      <c r="N213" s="24">
        <f t="shared" si="224"/>
        <v>451.00000000000006</v>
      </c>
      <c r="O213" s="24">
        <f t="shared" si="225"/>
        <v>1246.4000000000001</v>
      </c>
      <c r="P213" s="24">
        <f t="shared" si="226"/>
        <v>2906.9</v>
      </c>
      <c r="Q213" s="24">
        <f t="shared" si="227"/>
        <v>2423.1000000000004</v>
      </c>
      <c r="R213" s="24">
        <f t="shared" si="228"/>
        <v>3031.8900000000003</v>
      </c>
      <c r="S213" s="24">
        <f t="shared" si="229"/>
        <v>6268.9</v>
      </c>
      <c r="T213" s="24">
        <f t="shared" si="230"/>
        <v>37968.11</v>
      </c>
      <c r="U213" s="21" t="s">
        <v>50</v>
      </c>
      <c r="V213" s="22"/>
    </row>
    <row r="214" spans="1:22" s="23" customFormat="1" ht="30" customHeight="1" x14ac:dyDescent="0.25">
      <c r="A214" s="19">
        <v>208</v>
      </c>
      <c r="B214" s="13" t="s">
        <v>389</v>
      </c>
      <c r="C214" s="45" t="s">
        <v>307</v>
      </c>
      <c r="D214" s="13" t="s">
        <v>150</v>
      </c>
      <c r="E214" s="13" t="s">
        <v>48</v>
      </c>
      <c r="F214" s="45" t="s">
        <v>290</v>
      </c>
      <c r="G214" s="50" t="s">
        <v>291</v>
      </c>
      <c r="H214" s="50" t="s">
        <v>291</v>
      </c>
      <c r="I214" s="24">
        <v>46000</v>
      </c>
      <c r="J214" s="24">
        <v>1289.46</v>
      </c>
      <c r="K214" s="24">
        <v>25</v>
      </c>
      <c r="L214" s="20">
        <f t="shared" si="176"/>
        <v>1320.2</v>
      </c>
      <c r="M214" s="24">
        <f t="shared" si="223"/>
        <v>3265.9999999999995</v>
      </c>
      <c r="N214" s="24">
        <f t="shared" si="224"/>
        <v>506.00000000000006</v>
      </c>
      <c r="O214" s="24">
        <f t="shared" si="225"/>
        <v>1398.4</v>
      </c>
      <c r="P214" s="24">
        <f t="shared" si="226"/>
        <v>3261.4</v>
      </c>
      <c r="Q214" s="24">
        <f t="shared" si="227"/>
        <v>2718.6000000000004</v>
      </c>
      <c r="R214" s="24">
        <f t="shared" si="228"/>
        <v>4033.06</v>
      </c>
      <c r="S214" s="24">
        <f t="shared" si="229"/>
        <v>7033.4</v>
      </c>
      <c r="T214" s="24">
        <f t="shared" si="230"/>
        <v>41966.94</v>
      </c>
      <c r="U214" s="21"/>
      <c r="V214" s="22"/>
    </row>
    <row r="215" spans="1:22" s="23" customFormat="1" ht="30" customHeight="1" x14ac:dyDescent="0.25">
      <c r="A215" s="19">
        <v>209</v>
      </c>
      <c r="B215" s="13" t="s">
        <v>390</v>
      </c>
      <c r="C215" s="45" t="s">
        <v>308</v>
      </c>
      <c r="D215" s="13" t="s">
        <v>150</v>
      </c>
      <c r="E215" s="13" t="s">
        <v>48</v>
      </c>
      <c r="F215" s="45" t="s">
        <v>290</v>
      </c>
      <c r="G215" s="50" t="s">
        <v>291</v>
      </c>
      <c r="H215" s="50" t="s">
        <v>291</v>
      </c>
      <c r="I215" s="24">
        <v>46000</v>
      </c>
      <c r="J215" s="24">
        <v>1289.46</v>
      </c>
      <c r="K215" s="24">
        <v>25</v>
      </c>
      <c r="L215" s="20">
        <f t="shared" si="176"/>
        <v>1320.2</v>
      </c>
      <c r="M215" s="24">
        <f t="shared" si="223"/>
        <v>3265.9999999999995</v>
      </c>
      <c r="N215" s="24">
        <f t="shared" si="224"/>
        <v>506.00000000000006</v>
      </c>
      <c r="O215" s="24">
        <f t="shared" si="225"/>
        <v>1398.4</v>
      </c>
      <c r="P215" s="24">
        <f t="shared" si="226"/>
        <v>3261.4</v>
      </c>
      <c r="Q215" s="24">
        <f t="shared" si="227"/>
        <v>2718.6000000000004</v>
      </c>
      <c r="R215" s="24"/>
      <c r="S215" s="24">
        <f t="shared" si="229"/>
        <v>7033.4</v>
      </c>
      <c r="T215" s="24"/>
      <c r="U215" s="21"/>
      <c r="V215" s="22"/>
    </row>
    <row r="216" spans="1:22" s="31" customFormat="1" ht="30" customHeight="1" x14ac:dyDescent="0.25">
      <c r="A216" s="19">
        <v>210</v>
      </c>
      <c r="B216" s="11" t="s">
        <v>186</v>
      </c>
      <c r="C216" s="47" t="s">
        <v>308</v>
      </c>
      <c r="D216" s="11" t="s">
        <v>326</v>
      </c>
      <c r="E216" s="11" t="s">
        <v>48</v>
      </c>
      <c r="F216" s="47" t="s">
        <v>290</v>
      </c>
      <c r="G216" s="51" t="s">
        <v>291</v>
      </c>
      <c r="H216" s="51" t="s">
        <v>291</v>
      </c>
      <c r="I216" s="29">
        <v>41000</v>
      </c>
      <c r="J216" s="24">
        <v>583.79</v>
      </c>
      <c r="K216" s="29">
        <v>25</v>
      </c>
      <c r="L216" s="20">
        <f t="shared" si="176"/>
        <v>1176.7</v>
      </c>
      <c r="M216" s="29">
        <f>I216*7.1%</f>
        <v>2910.9999999999995</v>
      </c>
      <c r="N216" s="29">
        <f>I216*1.1%</f>
        <v>451.00000000000006</v>
      </c>
      <c r="O216" s="24">
        <f>I216*3.04%</f>
        <v>1246.4000000000001</v>
      </c>
      <c r="P216" s="29">
        <f>I216*7.09%</f>
        <v>2906.9</v>
      </c>
      <c r="Q216" s="29">
        <f>+L216+O216</f>
        <v>2423.1000000000004</v>
      </c>
      <c r="R216" s="29">
        <f>SUM(J216+K216+L216+O216)</f>
        <v>3031.8900000000003</v>
      </c>
      <c r="S216" s="29">
        <f>SUM(M216+N216+P216)</f>
        <v>6268.9</v>
      </c>
      <c r="T216" s="29">
        <f>I216-R216</f>
        <v>37968.11</v>
      </c>
      <c r="U216" s="30" t="s">
        <v>50</v>
      </c>
      <c r="V216" s="10"/>
    </row>
    <row r="217" spans="1:22" s="18" customFormat="1" ht="30" customHeight="1" x14ac:dyDescent="0.25">
      <c r="A217" s="90" t="s">
        <v>10</v>
      </c>
      <c r="B217" s="90"/>
      <c r="C217" s="90"/>
      <c r="D217" s="9"/>
      <c r="E217" s="9"/>
      <c r="F217" s="32"/>
      <c r="G217" s="32"/>
      <c r="H217" s="32"/>
      <c r="I217" s="33">
        <f t="shared" ref="I217:T217" si="238">SUM(I7:I216)</f>
        <v>11742900</v>
      </c>
      <c r="J217" s="33">
        <f t="shared" si="238"/>
        <v>708059.0000000007</v>
      </c>
      <c r="K217" s="33">
        <f t="shared" si="238"/>
        <v>5250</v>
      </c>
      <c r="L217" s="33">
        <f t="shared" si="238"/>
        <v>337021.23000000045</v>
      </c>
      <c r="M217" s="33">
        <f t="shared" si="238"/>
        <v>833745.89999999991</v>
      </c>
      <c r="N217" s="33">
        <f t="shared" si="238"/>
        <v>129171.90000000001</v>
      </c>
      <c r="O217" s="33">
        <f t="shared" si="238"/>
        <v>356151.95999999973</v>
      </c>
      <c r="P217" s="33">
        <f t="shared" si="238"/>
        <v>832571.61000000162</v>
      </c>
      <c r="Q217" s="33">
        <f t="shared" si="238"/>
        <v>693173.18999999913</v>
      </c>
      <c r="R217" s="33">
        <f t="shared" si="238"/>
        <v>1402449.1300000043</v>
      </c>
      <c r="S217" s="33">
        <f t="shared" si="238"/>
        <v>1795489.4100000008</v>
      </c>
      <c r="T217" s="33">
        <f t="shared" si="238"/>
        <v>10294450.869999995</v>
      </c>
      <c r="U217" s="34"/>
    </row>
    <row r="218" spans="1:22" x14ac:dyDescent="0.25">
      <c r="A218" s="35"/>
      <c r="B218" s="8"/>
      <c r="C218" s="48"/>
      <c r="D218" s="4"/>
      <c r="E218" s="4"/>
      <c r="F218" s="3"/>
      <c r="G218" s="3"/>
      <c r="H218" s="3"/>
      <c r="I218" s="36"/>
      <c r="J218" s="37"/>
      <c r="K218" s="38"/>
      <c r="L218" s="39"/>
      <c r="M218" s="38"/>
      <c r="N218" s="38"/>
      <c r="O218" s="39"/>
      <c r="P218" s="38"/>
      <c r="Q218" s="38"/>
      <c r="R218" s="38"/>
      <c r="S218" s="38"/>
      <c r="T218" s="6"/>
      <c r="U218" s="40"/>
    </row>
    <row r="219" spans="1:22" s="79" customFormat="1" ht="26.25" customHeight="1" x14ac:dyDescent="0.25">
      <c r="A219" s="79" t="s">
        <v>11</v>
      </c>
    </row>
    <row r="220" spans="1:22" s="80" customFormat="1" ht="26.25" customHeight="1" x14ac:dyDescent="0.25">
      <c r="A220" s="80" t="s">
        <v>12</v>
      </c>
    </row>
    <row r="221" spans="1:22" s="80" customFormat="1" ht="26.25" customHeight="1" x14ac:dyDescent="0.25">
      <c r="A221" s="80" t="s">
        <v>13</v>
      </c>
    </row>
    <row r="222" spans="1:22" s="80" customFormat="1" ht="26.25" customHeight="1" x14ac:dyDescent="0.25">
      <c r="A222" s="80" t="s">
        <v>14</v>
      </c>
    </row>
    <row r="223" spans="1:22" s="80" customFormat="1" ht="26.25" customHeight="1" x14ac:dyDescent="0.25">
      <c r="A223" s="80" t="s">
        <v>325</v>
      </c>
    </row>
    <row r="224" spans="1:22" s="1" customFormat="1" x14ac:dyDescent="0.25">
      <c r="A224" s="10"/>
      <c r="B224" s="10"/>
      <c r="C224" s="42"/>
      <c r="F224" s="41"/>
      <c r="G224" s="41"/>
      <c r="H224" s="41"/>
      <c r="J224" s="22"/>
      <c r="L224" s="22"/>
      <c r="O224" s="22"/>
    </row>
    <row r="225" spans="1:23" s="5" customFormat="1" ht="55.5" customHeight="1" x14ac:dyDescent="0.3">
      <c r="A225" s="52"/>
      <c r="B225" s="53" t="s">
        <v>19</v>
      </c>
      <c r="C225" s="54"/>
      <c r="D225" s="54"/>
      <c r="E225" s="55"/>
      <c r="F225" s="77" t="s">
        <v>20</v>
      </c>
      <c r="G225" s="77"/>
      <c r="H225" s="56"/>
      <c r="I225" s="55"/>
      <c r="J225" s="57"/>
      <c r="K225" s="57"/>
      <c r="L225" s="58"/>
      <c r="M225" s="58"/>
      <c r="N225" s="59"/>
      <c r="O225" s="78" t="s">
        <v>44</v>
      </c>
      <c r="P225" s="78"/>
      <c r="Q225" s="59"/>
    </row>
    <row r="226" spans="1:23" s="5" customFormat="1" ht="29.25" customHeight="1" x14ac:dyDescent="0.3">
      <c r="A226" s="52"/>
      <c r="B226" s="60"/>
      <c r="C226" s="61"/>
      <c r="D226" s="61"/>
      <c r="E226"/>
      <c r="F226" s="60"/>
      <c r="G226" s="62"/>
      <c r="H226" s="60"/>
      <c r="I226" s="63"/>
      <c r="J226" s="63"/>
      <c r="K226" s="63"/>
      <c r="L226" s="64"/>
      <c r="M226" s="64"/>
      <c r="N226" s="65"/>
      <c r="O226" s="65"/>
      <c r="P226" s="65"/>
      <c r="Q226" s="65"/>
    </row>
    <row r="227" spans="1:23" s="5" customFormat="1" ht="20.25" customHeight="1" x14ac:dyDescent="0.3">
      <c r="A227" s="52"/>
      <c r="B227" s="66"/>
      <c r="C227" s="61"/>
      <c r="D227"/>
      <c r="E227" s="61"/>
      <c r="F227" s="60"/>
      <c r="G227" s="60"/>
      <c r="H227" s="63"/>
      <c r="I227" s="60"/>
      <c r="J227" s="60"/>
      <c r="K227" s="63"/>
      <c r="L227" s="63"/>
      <c r="M227" s="64"/>
      <c r="N227" s="65"/>
      <c r="O227" s="65"/>
      <c r="P227" s="65"/>
      <c r="Q227" s="65"/>
    </row>
    <row r="228" spans="1:23" s="1" customFormat="1" x14ac:dyDescent="0.25">
      <c r="A228" s="52"/>
      <c r="B228" s="60"/>
      <c r="C228" s="61"/>
      <c r="D228"/>
      <c r="E228" s="61"/>
      <c r="F228" s="60"/>
      <c r="G228" s="60"/>
      <c r="H228" s="63"/>
      <c r="I228" s="60"/>
      <c r="J228" s="60"/>
      <c r="K228" s="63"/>
      <c r="L228" s="63"/>
      <c r="M228" s="64"/>
      <c r="N228" s="65"/>
      <c r="O228" s="65"/>
      <c r="P228" s="65"/>
      <c r="Q228" s="65"/>
    </row>
    <row r="229" spans="1:23" s="1" customFormat="1" x14ac:dyDescent="0.25">
      <c r="A229" s="52"/>
      <c r="B229" s="60"/>
      <c r="C229" s="61"/>
      <c r="D229" s="61"/>
      <c r="E229" s="61"/>
      <c r="F229" s="60"/>
      <c r="G229" s="60"/>
      <c r="H229" s="60"/>
      <c r="I229"/>
      <c r="J229" s="60"/>
      <c r="K229" s="63"/>
      <c r="L229" s="63"/>
      <c r="M229" s="64"/>
      <c r="N229" s="65"/>
      <c r="O229" s="65"/>
      <c r="P229" s="65"/>
      <c r="Q229" s="65"/>
    </row>
    <row r="230" spans="1:23" s="1" customFormat="1" ht="18" customHeight="1" x14ac:dyDescent="0.35">
      <c r="A230" s="66"/>
      <c r="B230" s="67"/>
      <c r="C230" s="68"/>
      <c r="D230" s="66"/>
      <c r="E230" s="66"/>
      <c r="F230" s="67"/>
      <c r="G230" s="66"/>
      <c r="H230" s="69"/>
      <c r="I230" s="69"/>
      <c r="J230" s="69"/>
      <c r="K230" s="69"/>
      <c r="L230" s="69"/>
      <c r="M230" s="69"/>
      <c r="N230" s="66"/>
      <c r="O230" s="67"/>
      <c r="P230" s="66"/>
      <c r="Q230" s="66"/>
    </row>
    <row r="231" spans="1:23" s="1" customFormat="1" ht="19.5" customHeight="1" x14ac:dyDescent="0.25">
      <c r="A231" s="66"/>
      <c r="B231" s="70"/>
      <c r="C231" s="71"/>
      <c r="D231" s="66"/>
      <c r="E231" s="66"/>
      <c r="F231" s="70"/>
      <c r="G231" s="66"/>
      <c r="H231" s="72"/>
      <c r="I231" s="69"/>
      <c r="J231" s="69"/>
      <c r="K231" s="69"/>
      <c r="L231" s="69"/>
      <c r="M231" s="69"/>
      <c r="N231" s="66"/>
      <c r="O231"/>
      <c r="P231" s="66"/>
      <c r="Q231" s="66"/>
    </row>
    <row r="232" spans="1:23" s="1" customFormat="1" x14ac:dyDescent="0.25">
      <c r="A232" s="66"/>
      <c r="B232" s="66"/>
      <c r="C232" s="73"/>
      <c r="D232" s="66"/>
      <c r="E232" s="66"/>
      <c r="F232" s="73"/>
      <c r="G232" s="74"/>
      <c r="H232" s="75"/>
      <c r="I232" s="74"/>
      <c r="J232" s="75"/>
      <c r="K232" s="74"/>
      <c r="L232" s="74"/>
      <c r="M232" s="75"/>
      <c r="N232" s="76"/>
      <c r="O232" s="76"/>
      <c r="P232" s="76"/>
      <c r="Q232" s="76"/>
    </row>
    <row r="233" spans="1:23" x14ac:dyDescent="0.25">
      <c r="A233" s="66"/>
      <c r="B233" s="66"/>
      <c r="C233" s="73"/>
      <c r="D233" s="66"/>
      <c r="E233" s="66"/>
      <c r="F233" s="73"/>
      <c r="G233" s="66"/>
      <c r="H233" s="69"/>
      <c r="I233" s="66"/>
      <c r="J233" s="69"/>
      <c r="K233" s="66"/>
      <c r="L233" s="66"/>
      <c r="M233" s="69"/>
      <c r="N233" s="66"/>
      <c r="O233" s="66"/>
      <c r="P233" s="66"/>
      <c r="Q233" s="66"/>
      <c r="R233" s="1"/>
      <c r="S233" s="1"/>
      <c r="T233" s="1"/>
      <c r="U233" s="1"/>
      <c r="V233" s="1"/>
    </row>
    <row r="234" spans="1:23" x14ac:dyDescent="0.25">
      <c r="A234" s="66"/>
      <c r="B234" s="66"/>
      <c r="C234" s="73"/>
      <c r="D234" s="66"/>
      <c r="E234" s="66"/>
      <c r="F234" s="73"/>
      <c r="G234" s="66"/>
      <c r="H234" s="69"/>
      <c r="I234" s="66"/>
      <c r="J234" s="69"/>
      <c r="K234" s="66"/>
      <c r="L234" s="66"/>
      <c r="M234" s="69"/>
      <c r="N234" s="66"/>
      <c r="O234" s="66"/>
      <c r="P234" s="66"/>
      <c r="Q234" s="66"/>
      <c r="R234" s="1"/>
      <c r="S234" s="1"/>
      <c r="T234" s="1"/>
      <c r="U234" s="1"/>
      <c r="V234" s="1"/>
    </row>
    <row r="235" spans="1:23" x14ac:dyDescent="0.25">
      <c r="A235" s="66"/>
      <c r="B235" s="66"/>
      <c r="C235" s="73"/>
      <c r="D235" s="66"/>
      <c r="E235" s="66"/>
      <c r="F235" s="73"/>
      <c r="G235" s="66"/>
      <c r="H235" s="69"/>
      <c r="I235" s="66"/>
      <c r="J235" s="69"/>
      <c r="K235" s="66"/>
      <c r="L235" s="66"/>
      <c r="M235" s="69"/>
      <c r="N235" s="66"/>
      <c r="O235" s="66"/>
      <c r="P235" s="66"/>
      <c r="Q235" s="66"/>
      <c r="R235" s="1"/>
      <c r="S235" s="1"/>
      <c r="T235" s="1"/>
      <c r="U235" s="1"/>
      <c r="V235" s="1"/>
      <c r="W235" s="1"/>
    </row>
    <row r="236" spans="1:23" x14ac:dyDescent="0.25">
      <c r="C236" s="41"/>
      <c r="E236" s="1"/>
      <c r="F236" s="41"/>
      <c r="G236" s="41"/>
      <c r="H236" s="41"/>
      <c r="I236" s="1"/>
      <c r="J236" s="22"/>
      <c r="K236" s="1"/>
      <c r="L236" s="22"/>
      <c r="M236" s="1"/>
      <c r="N236" s="1"/>
      <c r="O236" s="43"/>
      <c r="P236" s="1"/>
      <c r="Q236" s="1"/>
      <c r="R236" s="1"/>
      <c r="S236" s="1"/>
      <c r="T236" s="1"/>
      <c r="U236" s="1"/>
      <c r="V236" s="1"/>
      <c r="W236" s="1"/>
    </row>
    <row r="237" spans="1:23" x14ac:dyDescent="0.25">
      <c r="C237" s="41"/>
      <c r="E237" s="1"/>
      <c r="F237" s="41"/>
      <c r="G237" s="41"/>
      <c r="H237" s="41"/>
      <c r="I237" s="1"/>
      <c r="J237" s="22"/>
      <c r="K237" s="1"/>
      <c r="L237" s="22"/>
      <c r="M237" s="1"/>
      <c r="N237" s="1"/>
      <c r="O237" s="22"/>
      <c r="P237" s="1"/>
      <c r="Q237" s="1"/>
      <c r="R237" s="1"/>
      <c r="S237" s="1"/>
      <c r="T237" s="1"/>
      <c r="U237" s="1"/>
      <c r="V237" s="1"/>
      <c r="W237" s="1"/>
    </row>
    <row r="238" spans="1:23" x14ac:dyDescent="0.25">
      <c r="C238" s="41"/>
      <c r="E238" s="1"/>
      <c r="F238" s="41"/>
      <c r="G238" s="41"/>
      <c r="H238" s="41"/>
      <c r="I238" s="1"/>
      <c r="J238" s="22"/>
      <c r="K238" s="1"/>
      <c r="L238" s="22"/>
      <c r="M238" s="1"/>
      <c r="N238" s="1"/>
      <c r="O238" s="22"/>
      <c r="P238" s="1"/>
      <c r="Q238" s="1"/>
      <c r="R238" s="1"/>
      <c r="S238" s="1"/>
      <c r="T238" s="1"/>
      <c r="U238" s="1"/>
      <c r="V238" s="1"/>
      <c r="W238" s="1"/>
    </row>
    <row r="239" spans="1:23" x14ac:dyDescent="0.25">
      <c r="C239" s="41"/>
      <c r="E239" s="1"/>
      <c r="F239" s="41"/>
      <c r="G239" s="41"/>
      <c r="H239" s="41"/>
      <c r="I239" s="1"/>
      <c r="J239" s="22"/>
      <c r="K239" s="1"/>
      <c r="L239" s="22"/>
      <c r="M239" s="1"/>
      <c r="N239" s="1"/>
      <c r="O239" s="22"/>
      <c r="P239" s="1"/>
      <c r="Q239" s="1"/>
      <c r="R239" s="1"/>
      <c r="S239" s="1"/>
      <c r="T239" s="1"/>
      <c r="U239" s="1"/>
      <c r="V239" s="1"/>
      <c r="W239" s="1"/>
    </row>
    <row r="240" spans="1:23" x14ac:dyDescent="0.25">
      <c r="C240" s="41"/>
    </row>
  </sheetData>
  <sortState xmlns:xlrd2="http://schemas.microsoft.com/office/spreadsheetml/2017/richdata2" ref="C12:V75">
    <sortCondition ref="D12:D75"/>
  </sortState>
  <mergeCells count="32">
    <mergeCell ref="A217:C217"/>
    <mergeCell ref="A1:U1"/>
    <mergeCell ref="A2:U2"/>
    <mergeCell ref="A3:U3"/>
    <mergeCell ref="R4:S4"/>
    <mergeCell ref="U4:U6"/>
    <mergeCell ref="L5:M5"/>
    <mergeCell ref="N5:N6"/>
    <mergeCell ref="O5:P5"/>
    <mergeCell ref="Q5:Q6"/>
    <mergeCell ref="R5:R6"/>
    <mergeCell ref="S5:S6"/>
    <mergeCell ref="A4:A6"/>
    <mergeCell ref="B4:B6"/>
    <mergeCell ref="C4:C6"/>
    <mergeCell ref="D4:D6"/>
    <mergeCell ref="E4:E6"/>
    <mergeCell ref="T4:T6"/>
    <mergeCell ref="F4:F6"/>
    <mergeCell ref="I4:I6"/>
    <mergeCell ref="J4:J6"/>
    <mergeCell ref="K4:K6"/>
    <mergeCell ref="L4:Q4"/>
    <mergeCell ref="G4:G6"/>
    <mergeCell ref="H4:H6"/>
    <mergeCell ref="F225:G225"/>
    <mergeCell ref="O225:P225"/>
    <mergeCell ref="A219:XFD219"/>
    <mergeCell ref="A220:XFD220"/>
    <mergeCell ref="A221:XFD221"/>
    <mergeCell ref="A222:XFD222"/>
    <mergeCell ref="A223:XFD223"/>
  </mergeCells>
  <phoneticPr fontId="18" type="noConversion"/>
  <conditionalFormatting sqref="C218 C224">
    <cfRule type="duplicateValues" dxfId="17" priority="666"/>
  </conditionalFormatting>
  <conditionalFormatting sqref="D224">
    <cfRule type="duplicateValues" dxfId="16" priority="29"/>
  </conditionalFormatting>
  <conditionalFormatting sqref="E224">
    <cfRule type="duplicateValues" dxfId="15" priority="28"/>
  </conditionalFormatting>
  <conditionalFormatting sqref="F224">
    <cfRule type="duplicateValues" dxfId="14" priority="21"/>
  </conditionalFormatting>
  <conditionalFormatting sqref="G224:L224">
    <cfRule type="duplicateValues" dxfId="13" priority="19"/>
  </conditionalFormatting>
  <conditionalFormatting sqref="B236:B1048576 B218 A217 B1 B3 B224">
    <cfRule type="duplicateValues" dxfId="12" priority="3144"/>
  </conditionalFormatting>
  <conditionalFormatting sqref="B236:B1048576 B1 B217:B218 B3 B224">
    <cfRule type="duplicateValues" dxfId="11" priority="3185"/>
  </conditionalFormatting>
  <conditionalFormatting sqref="B54:B56 B58">
    <cfRule type="duplicateValues" dxfId="10" priority="3256"/>
  </conditionalFormatting>
  <conditionalFormatting sqref="C4:C6">
    <cfRule type="duplicateValues" dxfId="9" priority="3382" stopIfTrue="1"/>
    <cfRule type="duplicateValues" dxfId="8" priority="3383" stopIfTrue="1"/>
  </conditionalFormatting>
  <conditionalFormatting sqref="B4:B6">
    <cfRule type="duplicateValues" dxfId="7" priority="3384" stopIfTrue="1"/>
    <cfRule type="duplicateValues" dxfId="6" priority="3385" stopIfTrue="1"/>
  </conditionalFormatting>
  <conditionalFormatting sqref="B4:B6">
    <cfRule type="duplicateValues" dxfId="5" priority="3386"/>
  </conditionalFormatting>
  <conditionalFormatting sqref="C236:C1048576 C218 C1 B94:B155 C3:C6 B7:B92 B159:B216 C224">
    <cfRule type="duplicateValues" dxfId="4" priority="3608"/>
  </conditionalFormatting>
  <conditionalFormatting sqref="B159:B216 B94:B155 B7:B92">
    <cfRule type="duplicateValues" dxfId="3" priority="3699"/>
  </conditionalFormatting>
  <conditionalFormatting sqref="B156:B158">
    <cfRule type="duplicateValues" dxfId="2" priority="3702"/>
  </conditionalFormatting>
  <conditionalFormatting sqref="D229">
    <cfRule type="duplicateValues" dxfId="1" priority="1" stopIfTrue="1"/>
    <cfRule type="duplicateValues" dxfId="0" priority="2" stopIfTrue="1"/>
  </conditionalFormatting>
  <printOptions horizontalCentered="1"/>
  <pageMargins left="0" right="0" top="0.75" bottom="0.5" header="0" footer="0"/>
  <pageSetup paperSize="5" scale="44" orientation="landscape" r:id="rId1"/>
  <rowBreaks count="4" manualBreakCount="4">
    <brk id="35" max="20" man="1"/>
    <brk id="64" max="20" man="1"/>
    <brk id="122" max="20" man="1"/>
    <brk id="151" max="20" man="1"/>
  </rowBreaks>
  <colBreaks count="1" manualBreakCount="1">
    <brk id="23" max="2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MT TEMPORALES ABRIL 2022</vt:lpstr>
      <vt:lpstr>'MT TEMPORALES ABRIL 2022'!Print_Area</vt:lpstr>
      <vt:lpstr>'MT TEMPORALES ABRIL 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</cp:lastModifiedBy>
  <cp:lastPrinted>2022-05-18T18:52:34Z</cp:lastPrinted>
  <dcterms:created xsi:type="dcterms:W3CDTF">2018-09-18T20:01:26Z</dcterms:created>
  <dcterms:modified xsi:type="dcterms:W3CDTF">2022-05-18T18:53:05Z</dcterms:modified>
</cp:coreProperties>
</file>